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5480" windowHeight="8895" firstSheet="1" activeTab="1"/>
  </bookViews>
  <sheets>
    <sheet name="Sheet1" sheetId="1" state="hidden" r:id="rId1"/>
    <sheet name="Приложение 1" sheetId="8" r:id="rId2"/>
    <sheet name="Приложение 2" sheetId="11" r:id="rId3"/>
    <sheet name="прил 5" sheetId="10" state="hidden" r:id="rId4"/>
    <sheet name="прил 3.1" sheetId="7" state="hidden" r:id="rId5"/>
    <sheet name="прил 4" sheetId="3" state="hidden" r:id="rId6"/>
  </sheets>
  <definedNames>
    <definedName name="_xlnm._FilterDatabase" localSheetId="0" hidden="1">Sheet1!$A$2:$S$51</definedName>
    <definedName name="_xlnm.Print_Titles" localSheetId="4">'прил 3.1'!$19:$19</definedName>
    <definedName name="_xlnm.Print_Titles" localSheetId="1">'Приложение 1'!$14:$15</definedName>
    <definedName name="_xlnm.Print_Titles" localSheetId="2">'Приложение 2'!$14:$14</definedName>
    <definedName name="_xlnm.Print_Area" localSheetId="1">'Приложение 1'!$A$2:$N$43</definedName>
    <definedName name="_xlnm.Print_Area" localSheetId="2">'Приложение 2'!$A$1:$L$260</definedName>
  </definedNames>
  <calcPr calcId="144525"/>
</workbook>
</file>

<file path=xl/calcChain.xml><?xml version="1.0" encoding="utf-8"?>
<calcChain xmlns="http://schemas.openxmlformats.org/spreadsheetml/2006/main">
  <c r="D146" i="11" l="1"/>
  <c r="D142" i="11" s="1"/>
  <c r="D16" i="11" l="1"/>
  <c r="E16" i="11"/>
  <c r="F16" i="11"/>
  <c r="D25" i="11" l="1"/>
  <c r="E25" i="11"/>
  <c r="F25" i="11"/>
  <c r="G28" i="11"/>
  <c r="H28" i="11"/>
  <c r="I28" i="11"/>
  <c r="J28" i="11"/>
  <c r="K28" i="11"/>
  <c r="D61" i="11"/>
  <c r="E61" i="11"/>
  <c r="F61" i="11"/>
  <c r="F142" i="11"/>
  <c r="D176" i="11"/>
  <c r="F176" i="11"/>
  <c r="F179" i="11"/>
  <c r="F144" i="11"/>
  <c r="D180" i="11"/>
  <c r="F64" i="11"/>
  <c r="D141" i="11"/>
  <c r="D140" i="11"/>
  <c r="D139" i="11"/>
  <c r="D138" i="11"/>
  <c r="D134" i="11" s="1"/>
  <c r="D137" i="11"/>
  <c r="D136" i="11"/>
  <c r="D135" i="11"/>
  <c r="K134" i="11"/>
  <c r="J134" i="11"/>
  <c r="I134" i="11"/>
  <c r="H134" i="11"/>
  <c r="G134" i="11"/>
  <c r="F134" i="11"/>
  <c r="E134" i="11"/>
  <c r="F28" i="11" l="1"/>
  <c r="D65" i="11" l="1"/>
  <c r="F146" i="11"/>
  <c r="F29" i="11"/>
  <c r="F20" i="11" l="1"/>
  <c r="D20" i="11" s="1"/>
  <c r="D29" i="11"/>
  <c r="F33" i="11" l="1"/>
  <c r="A12" i="8" l="1"/>
  <c r="F27" i="11" l="1"/>
  <c r="D253" i="11"/>
  <c r="D252" i="11"/>
  <c r="D251" i="11"/>
  <c r="D250" i="11"/>
  <c r="K249" i="11"/>
  <c r="D243" i="11"/>
  <c r="D244" i="11"/>
  <c r="D245" i="11"/>
  <c r="D242" i="11"/>
  <c r="K241" i="11"/>
  <c r="D235" i="11"/>
  <c r="D236" i="11"/>
  <c r="D237" i="11"/>
  <c r="D234" i="11"/>
  <c r="K233" i="11"/>
  <c r="D227" i="11"/>
  <c r="D228" i="11"/>
  <c r="D229" i="11"/>
  <c r="D226" i="11"/>
  <c r="K225" i="11"/>
  <c r="D219" i="11"/>
  <c r="D220" i="11"/>
  <c r="D221" i="11"/>
  <c r="D218" i="11"/>
  <c r="K217" i="11"/>
  <c r="D211" i="11"/>
  <c r="D212" i="11"/>
  <c r="D213" i="11"/>
  <c r="D210" i="11"/>
  <c r="K209" i="11"/>
  <c r="D203" i="11"/>
  <c r="D204" i="11"/>
  <c r="D205" i="11"/>
  <c r="D202" i="11"/>
  <c r="K201" i="11"/>
  <c r="D195" i="11"/>
  <c r="D196" i="11"/>
  <c r="D197" i="11"/>
  <c r="D194" i="11"/>
  <c r="K193" i="11"/>
  <c r="D188" i="11"/>
  <c r="D186" i="11"/>
  <c r="D187" i="11"/>
  <c r="D189" i="11"/>
  <c r="K185" i="11"/>
  <c r="D182" i="11"/>
  <c r="D183" i="11"/>
  <c r="D184" i="11"/>
  <c r="D178" i="11"/>
  <c r="D179" i="11"/>
  <c r="D181" i="11"/>
  <c r="D177" i="11"/>
  <c r="D172" i="11"/>
  <c r="D171" i="11"/>
  <c r="D170" i="11"/>
  <c r="D169" i="11"/>
  <c r="K176" i="11"/>
  <c r="K168" i="11"/>
  <c r="D162" i="11"/>
  <c r="D163" i="11"/>
  <c r="D164" i="11"/>
  <c r="D161" i="11"/>
  <c r="K160" i="11"/>
  <c r="D154" i="11"/>
  <c r="D153" i="11"/>
  <c r="D155" i="11"/>
  <c r="D156" i="11"/>
  <c r="K152" i="11"/>
  <c r="J152" i="11"/>
  <c r="D148" i="11"/>
  <c r="D149" i="11"/>
  <c r="D150" i="11"/>
  <c r="D151" i="11"/>
  <c r="K147" i="11"/>
  <c r="K21" i="11" s="1"/>
  <c r="K146" i="11"/>
  <c r="K145" i="11"/>
  <c r="K144" i="11"/>
  <c r="K143" i="11"/>
  <c r="D128" i="11"/>
  <c r="D129" i="11"/>
  <c r="D130" i="11"/>
  <c r="D127" i="11"/>
  <c r="K126" i="11"/>
  <c r="D120" i="11"/>
  <c r="D121" i="11"/>
  <c r="D122" i="11"/>
  <c r="D119" i="11"/>
  <c r="K118" i="11"/>
  <c r="D114" i="11"/>
  <c r="D113" i="11"/>
  <c r="D112" i="11"/>
  <c r="D111" i="11"/>
  <c r="K110" i="11"/>
  <c r="D106" i="11"/>
  <c r="D105" i="11"/>
  <c r="D104" i="11"/>
  <c r="D103" i="11"/>
  <c r="K102" i="11"/>
  <c r="D98" i="11"/>
  <c r="D96" i="11"/>
  <c r="D95" i="11"/>
  <c r="K94" i="11"/>
  <c r="J94" i="11"/>
  <c r="D90" i="11"/>
  <c r="D89" i="11"/>
  <c r="D88" i="11"/>
  <c r="D87" i="11"/>
  <c r="K86" i="11"/>
  <c r="D82" i="11"/>
  <c r="D81" i="11"/>
  <c r="D80" i="11"/>
  <c r="D79" i="11"/>
  <c r="K78" i="11"/>
  <c r="D74" i="11"/>
  <c r="D73" i="11"/>
  <c r="D72" i="11"/>
  <c r="D71" i="11"/>
  <c r="K70" i="11"/>
  <c r="D68" i="11"/>
  <c r="D66" i="11"/>
  <c r="D64" i="11"/>
  <c r="D63" i="11"/>
  <c r="D62" i="11"/>
  <c r="K61" i="11"/>
  <c r="D57" i="11"/>
  <c r="D56" i="11"/>
  <c r="D55" i="11"/>
  <c r="D54" i="11"/>
  <c r="K53" i="11"/>
  <c r="D50" i="11"/>
  <c r="D49" i="11"/>
  <c r="D48" i="11"/>
  <c r="D47" i="11"/>
  <c r="D46" i="11"/>
  <c r="K45" i="11"/>
  <c r="K38" i="11"/>
  <c r="K35" i="11" s="1"/>
  <c r="D41" i="11"/>
  <c r="D39" i="11"/>
  <c r="D37" i="11"/>
  <c r="D36" i="11"/>
  <c r="K30" i="11"/>
  <c r="K27" i="11"/>
  <c r="K26" i="11"/>
  <c r="D24" i="11"/>
  <c r="D23" i="11"/>
  <c r="M20" i="8"/>
  <c r="D152" i="11" l="1"/>
  <c r="D201" i="11"/>
  <c r="D168" i="11"/>
  <c r="K19" i="11"/>
  <c r="K142" i="11"/>
  <c r="K18" i="11"/>
  <c r="K17" i="11"/>
  <c r="D45" i="11"/>
  <c r="K25" i="11"/>
  <c r="K16" i="11" l="1"/>
  <c r="D133" i="11"/>
  <c r="D132" i="11"/>
  <c r="D131" i="11"/>
  <c r="D126" i="11"/>
  <c r="J126" i="11"/>
  <c r="I126" i="11"/>
  <c r="H126" i="11"/>
  <c r="G126" i="11"/>
  <c r="F126" i="11"/>
  <c r="E126" i="11"/>
  <c r="D125" i="11"/>
  <c r="D124" i="11"/>
  <c r="D123" i="11"/>
  <c r="J118" i="11"/>
  <c r="I118" i="11"/>
  <c r="H118" i="11"/>
  <c r="G118" i="11"/>
  <c r="F118" i="11"/>
  <c r="E118" i="11"/>
  <c r="D118" i="11" l="1"/>
  <c r="F147" i="11" l="1"/>
  <c r="G147" i="11"/>
  <c r="H147" i="11"/>
  <c r="I147" i="11"/>
  <c r="J147" i="11"/>
  <c r="G146" i="11"/>
  <c r="H146" i="11"/>
  <c r="I146" i="11"/>
  <c r="J146" i="11"/>
  <c r="F145" i="11"/>
  <c r="G145" i="11"/>
  <c r="H145" i="11"/>
  <c r="I145" i="11"/>
  <c r="G144" i="11"/>
  <c r="H144" i="11"/>
  <c r="I144" i="11"/>
  <c r="J144" i="11"/>
  <c r="F143" i="11"/>
  <c r="G143" i="11"/>
  <c r="H143" i="11"/>
  <c r="I143" i="11"/>
  <c r="J143" i="11"/>
  <c r="E144" i="11"/>
  <c r="E145" i="11"/>
  <c r="E146" i="11"/>
  <c r="E147" i="11"/>
  <c r="D147" i="11" s="1"/>
  <c r="E143" i="11"/>
  <c r="F30" i="11"/>
  <c r="G30" i="11"/>
  <c r="H30" i="11"/>
  <c r="I30" i="11"/>
  <c r="J30" i="11"/>
  <c r="G27" i="11"/>
  <c r="H27" i="11"/>
  <c r="I27" i="11"/>
  <c r="J27" i="11"/>
  <c r="F26" i="11"/>
  <c r="G26" i="11"/>
  <c r="H26" i="11"/>
  <c r="I26" i="11"/>
  <c r="J26" i="11"/>
  <c r="E30" i="11"/>
  <c r="E27" i="11"/>
  <c r="E26" i="11"/>
  <c r="D192" i="11"/>
  <c r="D191" i="11"/>
  <c r="D190" i="11"/>
  <c r="J185" i="11"/>
  <c r="I185" i="11"/>
  <c r="H185" i="11"/>
  <c r="G185" i="11"/>
  <c r="F185" i="11"/>
  <c r="E185" i="11"/>
  <c r="E45" i="11"/>
  <c r="F45" i="11"/>
  <c r="G45" i="11"/>
  <c r="H45" i="11"/>
  <c r="I45" i="11"/>
  <c r="J45" i="11"/>
  <c r="D51" i="11"/>
  <c r="D52" i="11"/>
  <c r="D26" i="11" l="1"/>
  <c r="D30" i="11"/>
  <c r="D27" i="11"/>
  <c r="D143" i="11"/>
  <c r="D144" i="11"/>
  <c r="F18" i="11"/>
  <c r="D185" i="11"/>
  <c r="J145" i="11"/>
  <c r="D145" i="11" s="1"/>
  <c r="J142" i="11" l="1"/>
  <c r="D117" i="11"/>
  <c r="D116" i="11"/>
  <c r="D115" i="11"/>
  <c r="J110" i="11"/>
  <c r="I110" i="11"/>
  <c r="H110" i="11"/>
  <c r="G110" i="11"/>
  <c r="F110" i="11"/>
  <c r="E110" i="11"/>
  <c r="D109" i="11"/>
  <c r="D108" i="11"/>
  <c r="D107" i="11"/>
  <c r="J102" i="11"/>
  <c r="I102" i="11"/>
  <c r="H102" i="11"/>
  <c r="G102" i="11"/>
  <c r="F102" i="11"/>
  <c r="E102" i="11"/>
  <c r="D102" i="11" l="1"/>
  <c r="D110" i="11"/>
  <c r="F21" i="11" l="1"/>
  <c r="J176" i="11"/>
  <c r="I176" i="11"/>
  <c r="H176" i="11"/>
  <c r="G176" i="11"/>
  <c r="E176" i="11"/>
  <c r="E193" i="11"/>
  <c r="F193" i="11"/>
  <c r="G193" i="11"/>
  <c r="H193" i="11"/>
  <c r="I193" i="11"/>
  <c r="D198" i="11"/>
  <c r="D199" i="11"/>
  <c r="D200" i="11"/>
  <c r="D77" i="11"/>
  <c r="D76" i="11"/>
  <c r="D75" i="11"/>
  <c r="J70" i="11"/>
  <c r="I70" i="11"/>
  <c r="H70" i="11"/>
  <c r="G70" i="11"/>
  <c r="F70" i="11"/>
  <c r="E70" i="11"/>
  <c r="J21" i="11" l="1"/>
  <c r="H21" i="11"/>
  <c r="H142" i="11"/>
  <c r="I21" i="11"/>
  <c r="I142" i="11"/>
  <c r="G21" i="11"/>
  <c r="G142" i="11"/>
  <c r="D70" i="11"/>
  <c r="D193" i="11"/>
  <c r="E97" i="11"/>
  <c r="E40" i="11" l="1"/>
  <c r="D97" i="11"/>
  <c r="D256" i="11"/>
  <c r="D44" i="11"/>
  <c r="D43" i="11"/>
  <c r="D42" i="11"/>
  <c r="D60" i="11"/>
  <c r="D59" i="11"/>
  <c r="D58" i="11"/>
  <c r="D69" i="11"/>
  <c r="D67" i="11"/>
  <c r="D85" i="11"/>
  <c r="D84" i="11"/>
  <c r="D83" i="11"/>
  <c r="D93" i="11"/>
  <c r="D92" i="11"/>
  <c r="D91" i="11"/>
  <c r="D101" i="11"/>
  <c r="D100" i="11"/>
  <c r="D99" i="11"/>
  <c r="D159" i="11"/>
  <c r="D158" i="11"/>
  <c r="D157" i="11"/>
  <c r="D167" i="11"/>
  <c r="D166" i="11"/>
  <c r="D165" i="11"/>
  <c r="D175" i="11"/>
  <c r="D174" i="11"/>
  <c r="D173" i="11"/>
  <c r="D208" i="11"/>
  <c r="D207" i="11"/>
  <c r="D206" i="11"/>
  <c r="D216" i="11"/>
  <c r="D215" i="11"/>
  <c r="D214" i="11"/>
  <c r="D224" i="11"/>
  <c r="D223" i="11"/>
  <c r="D222" i="11"/>
  <c r="D232" i="11"/>
  <c r="D231" i="11"/>
  <c r="D230" i="11"/>
  <c r="D240" i="11"/>
  <c r="D239" i="11"/>
  <c r="D238" i="11"/>
  <c r="D248" i="11"/>
  <c r="D247" i="11"/>
  <c r="D246" i="11"/>
  <c r="D257" i="11"/>
  <c r="D255" i="11"/>
  <c r="D32" i="11"/>
  <c r="E20" i="8"/>
  <c r="D40" i="11" l="1"/>
  <c r="E38" i="11"/>
  <c r="E35" i="11" s="1"/>
  <c r="F38" i="11"/>
  <c r="G38" i="11"/>
  <c r="G25" i="11" s="1"/>
  <c r="H38" i="11"/>
  <c r="H25" i="11" s="1"/>
  <c r="I38" i="11"/>
  <c r="I25" i="11" s="1"/>
  <c r="J38" i="11"/>
  <c r="G35" i="11"/>
  <c r="I35" i="11" l="1"/>
  <c r="H35" i="11"/>
  <c r="F35" i="11"/>
  <c r="F19" i="11"/>
  <c r="J25" i="11"/>
  <c r="J35" i="11"/>
  <c r="E28" i="11"/>
  <c r="D38" i="11"/>
  <c r="D35" i="11" s="1"/>
  <c r="L20" i="8"/>
  <c r="K20" i="8"/>
  <c r="J20" i="8"/>
  <c r="I20" i="8"/>
  <c r="H20" i="8"/>
  <c r="G20" i="8"/>
  <c r="D28" i="11" l="1"/>
  <c r="I94" i="11"/>
  <c r="H94" i="11"/>
  <c r="G94" i="11"/>
  <c r="F94" i="11"/>
  <c r="E94" i="11"/>
  <c r="J78" i="11"/>
  <c r="I78" i="11"/>
  <c r="H78" i="11"/>
  <c r="G78" i="11"/>
  <c r="F78" i="11"/>
  <c r="E78" i="11"/>
  <c r="J61" i="11"/>
  <c r="I61" i="11"/>
  <c r="H61" i="11"/>
  <c r="G61" i="11"/>
  <c r="J53" i="11"/>
  <c r="I53" i="11"/>
  <c r="H53" i="11"/>
  <c r="G53" i="11"/>
  <c r="F53" i="11"/>
  <c r="E53" i="11"/>
  <c r="D53" i="11" l="1"/>
  <c r="D78" i="11"/>
  <c r="D94" i="11"/>
  <c r="F20" i="8"/>
  <c r="J249" i="11" l="1"/>
  <c r="I249" i="11"/>
  <c r="H249" i="11"/>
  <c r="G249" i="11"/>
  <c r="F249" i="11"/>
  <c r="E249" i="11"/>
  <c r="J241" i="11"/>
  <c r="I241" i="11"/>
  <c r="H241" i="11"/>
  <c r="G241" i="11"/>
  <c r="F241" i="11"/>
  <c r="E241" i="11"/>
  <c r="J233" i="11"/>
  <c r="I233" i="11"/>
  <c r="H233" i="11"/>
  <c r="G233" i="11"/>
  <c r="F233" i="11"/>
  <c r="E233" i="11"/>
  <c r="J225" i="11"/>
  <c r="I225" i="11"/>
  <c r="H225" i="11"/>
  <c r="G225" i="11"/>
  <c r="F225" i="11"/>
  <c r="E225" i="11"/>
  <c r="J217" i="11"/>
  <c r="I217" i="11"/>
  <c r="H217" i="11"/>
  <c r="G217" i="11"/>
  <c r="F217" i="11"/>
  <c r="E217" i="11"/>
  <c r="J209" i="11"/>
  <c r="I209" i="11"/>
  <c r="H209" i="11"/>
  <c r="G209" i="11"/>
  <c r="F209" i="11"/>
  <c r="E209" i="11"/>
  <c r="J201" i="11"/>
  <c r="I201" i="11"/>
  <c r="H201" i="11"/>
  <c r="G201" i="11"/>
  <c r="F201" i="11"/>
  <c r="E201" i="11"/>
  <c r="J193" i="11"/>
  <c r="J168" i="11"/>
  <c r="I168" i="11"/>
  <c r="H168" i="11"/>
  <c r="G168" i="11"/>
  <c r="F168" i="11"/>
  <c r="E168" i="11"/>
  <c r="J160" i="11"/>
  <c r="I160" i="11"/>
  <c r="H160" i="11"/>
  <c r="G160" i="11"/>
  <c r="F160" i="11"/>
  <c r="E160" i="11"/>
  <c r="I152" i="11"/>
  <c r="H152" i="11"/>
  <c r="G152" i="11"/>
  <c r="F152" i="11"/>
  <c r="E152" i="11"/>
  <c r="E21" i="11"/>
  <c r="D21" i="11" s="1"/>
  <c r="I17" i="11"/>
  <c r="G17" i="11"/>
  <c r="F17" i="11"/>
  <c r="E17" i="11"/>
  <c r="J86" i="11"/>
  <c r="I86" i="11"/>
  <c r="H86" i="11"/>
  <c r="G86" i="11"/>
  <c r="F86" i="11"/>
  <c r="E86" i="11"/>
  <c r="H19" i="11"/>
  <c r="J19" i="11"/>
  <c r="I19" i="11"/>
  <c r="AG12" i="11"/>
  <c r="AF12" i="11"/>
  <c r="AE12" i="11"/>
  <c r="AD12" i="11"/>
  <c r="D241" i="11" l="1"/>
  <c r="G18" i="11"/>
  <c r="J18" i="11"/>
  <c r="H18" i="11"/>
  <c r="D225" i="11"/>
  <c r="D233" i="11"/>
  <c r="I18" i="11"/>
  <c r="I16" i="11" s="1"/>
  <c r="E18" i="11"/>
  <c r="E19" i="11"/>
  <c r="G19" i="11"/>
  <c r="D160" i="11"/>
  <c r="D209" i="11"/>
  <c r="D217" i="11"/>
  <c r="D249" i="11"/>
  <c r="D86" i="11"/>
  <c r="E142" i="11"/>
  <c r="H17" i="11"/>
  <c r="J17" i="11"/>
  <c r="D17" i="11" l="1"/>
  <c r="D18" i="11"/>
  <c r="D19" i="11"/>
  <c r="G16" i="11"/>
  <c r="J16" i="11"/>
  <c r="H16" i="11"/>
  <c r="D34" i="11"/>
  <c r="D33" i="11"/>
  <c r="L42" i="7" l="1"/>
  <c r="I42" i="7" s="1"/>
  <c r="J39" i="7"/>
  <c r="I39" i="7" s="1"/>
  <c r="K45" i="7"/>
  <c r="J45" i="7"/>
  <c r="L33" i="7"/>
  <c r="L55" i="7" s="1"/>
  <c r="J33" i="7"/>
  <c r="F58" i="7"/>
  <c r="E58" i="7"/>
  <c r="L58" i="7"/>
  <c r="M58" i="7"/>
  <c r="N58" i="7"/>
  <c r="O58" i="7"/>
  <c r="J58" i="7"/>
  <c r="M55" i="7"/>
  <c r="N55" i="7"/>
  <c r="O55" i="7"/>
  <c r="K36" i="7"/>
  <c r="K58" i="7" s="1"/>
  <c r="I22" i="7"/>
  <c r="I23" i="7"/>
  <c r="I24" i="7"/>
  <c r="I25" i="7"/>
  <c r="I26" i="7"/>
  <c r="I27" i="7"/>
  <c r="I28" i="7"/>
  <c r="I29" i="7"/>
  <c r="I30" i="7"/>
  <c r="I31" i="7"/>
  <c r="I32" i="7"/>
  <c r="I34" i="7"/>
  <c r="I35" i="7"/>
  <c r="I36" i="7"/>
  <c r="I37" i="7"/>
  <c r="I38" i="7"/>
  <c r="I40" i="7"/>
  <c r="I41" i="7"/>
  <c r="I43" i="7"/>
  <c r="I44" i="7"/>
  <c r="I46" i="7"/>
  <c r="I47" i="7"/>
  <c r="I48" i="7"/>
  <c r="I49" i="7"/>
  <c r="I50" i="7"/>
  <c r="I52" i="7"/>
  <c r="I54" i="7"/>
  <c r="I56" i="7"/>
  <c r="I57" i="7"/>
  <c r="I59" i="7"/>
  <c r="I21" i="7"/>
  <c r="K33" i="7"/>
  <c r="K55" i="7" s="1"/>
  <c r="I58" i="7" l="1"/>
  <c r="I33" i="7"/>
  <c r="J55" i="7"/>
  <c r="I55" i="7" s="1"/>
  <c r="I45" i="7"/>
</calcChain>
</file>

<file path=xl/sharedStrings.xml><?xml version="1.0" encoding="utf-8"?>
<sst xmlns="http://schemas.openxmlformats.org/spreadsheetml/2006/main" count="790" uniqueCount="290">
  <si>
    <t>Роспись (год)</t>
  </si>
  <si>
    <t>ДопБК</t>
  </si>
  <si>
    <t>Остаток росписи</t>
  </si>
  <si>
    <t>ЦСт</t>
  </si>
  <si>
    <t>КР (БО)</t>
  </si>
  <si>
    <t>ППП</t>
  </si>
  <si>
    <t>БО на год</t>
  </si>
  <si>
    <t>290</t>
  </si>
  <si>
    <t>КОСГУ</t>
  </si>
  <si>
    <t>112</t>
  </si>
  <si>
    <t>ФКР</t>
  </si>
  <si>
    <t>310</t>
  </si>
  <si>
    <t>222</t>
  </si>
  <si>
    <t>Поступившие ОФ</t>
  </si>
  <si>
    <t>БР (текущая)</t>
  </si>
  <si>
    <t>Остаток ЛБО (КР)</t>
  </si>
  <si>
    <t>0542006</t>
  </si>
  <si>
    <t>0505</t>
  </si>
  <si>
    <t>223</t>
  </si>
  <si>
    <t>111</t>
  </si>
  <si>
    <t>242</t>
  </si>
  <si>
    <t>КР</t>
  </si>
  <si>
    <t>226</t>
  </si>
  <si>
    <t>221</t>
  </si>
  <si>
    <t>340</t>
  </si>
  <si>
    <t>Предп. КР</t>
  </si>
  <si>
    <t>Текущие БО</t>
  </si>
  <si>
    <t>Остаток ЛБО (БО)</t>
  </si>
  <si>
    <t/>
  </si>
  <si>
    <t>901</t>
  </si>
  <si>
    <t>213</t>
  </si>
  <si>
    <t>225</t>
  </si>
  <si>
    <t>ЛБО (текущие)</t>
  </si>
  <si>
    <t>244</t>
  </si>
  <si>
    <t>КВР</t>
  </si>
  <si>
    <t>211</t>
  </si>
  <si>
    <t>повышение энергетической эффективности</t>
  </si>
  <si>
    <t>городского округа Первоуральск</t>
  </si>
  <si>
    <t>до 2020 года"</t>
  </si>
  <si>
    <t>ПОВЫШЕНИЕ ЭНЕРГЕТИЧЕСКОЙ ЭФФЕКТИВНОСТИ</t>
  </si>
  <si>
    <t>ГОРОДСКОГО ОКРУГА ПЕРВОУРАЛЬСК ДО 2020 ГОДА"</t>
  </si>
  <si>
    <t>"РАЗВИТИЕ И МОДЕРНИЗАЦИЯ ЖИЛИЩНО-КОММУНАЛЬНОГО ХОЗЯЙСТВА,</t>
  </si>
  <si>
    <t>Наименование мероприятия / источники расходов на финансирование</t>
  </si>
  <si>
    <t>всего</t>
  </si>
  <si>
    <t>2015 год</t>
  </si>
  <si>
    <t>2016 год</t>
  </si>
  <si>
    <t>2017 год</t>
  </si>
  <si>
    <t>2018 год</t>
  </si>
  <si>
    <t>2019 год</t>
  </si>
  <si>
    <t>2020 год</t>
  </si>
  <si>
    <t>федеральный бюджет</t>
  </si>
  <si>
    <t>областной бюджет</t>
  </si>
  <si>
    <t>местный бюджет</t>
  </si>
  <si>
    <t>внебюджетные источники</t>
  </si>
  <si>
    <t>2015 г.</t>
  </si>
  <si>
    <t>2016 г.</t>
  </si>
  <si>
    <t>2018 г.</t>
  </si>
  <si>
    <t>2020 г.</t>
  </si>
  <si>
    <t>ПЕРЕЧЕНЬ</t>
  </si>
  <si>
    <t>ОБЪЕКТОВ КАПИТАЛЬНОГО СТРОИТЕЛЬСТВА ДЛЯ БЮДЖЕТНЫХ ИНВЕСТИЦИЙ</t>
  </si>
  <si>
    <t>Наименование объекта бюджетных инвестиций</t>
  </si>
  <si>
    <t>Адрес объекта бюджетных инвестиций</t>
  </si>
  <si>
    <t>Форма собственности</t>
  </si>
  <si>
    <t>Сметная стоимость объекта, тыс. руб.</t>
  </si>
  <si>
    <t>Сроки строительства</t>
  </si>
  <si>
    <t>Объемы финансирования, тыс. рублей</t>
  </si>
  <si>
    <t>в текущих ценах (на момент составления ПСД)</t>
  </si>
  <si>
    <t>в ценах соответствующих лет реализации проекта</t>
  </si>
  <si>
    <t>начало</t>
  </si>
  <si>
    <t>ввод в эксплуатацию</t>
  </si>
  <si>
    <t>ВСЕГО</t>
  </si>
  <si>
    <t>2015_</t>
  </si>
  <si>
    <t>(п + 1)</t>
  </si>
  <si>
    <t>2016_</t>
  </si>
  <si>
    <t>(п + 2)</t>
  </si>
  <si>
    <t>2017_</t>
  </si>
  <si>
    <t>(п + 3)</t>
  </si>
  <si>
    <t>Модернизация водовода между 2 - 3 подъемом В. Шайтанского водозабора</t>
  </si>
  <si>
    <t>ГО Первоуральск</t>
  </si>
  <si>
    <t>2014 г.</t>
  </si>
  <si>
    <t>Всего по объекту 1, в том числе</t>
  </si>
  <si>
    <t>Строительство котельных</t>
  </si>
  <si>
    <t>Билимбай Прогресс</t>
  </si>
  <si>
    <t>Всего по объекту 2, в том числе</t>
  </si>
  <si>
    <t>Строительство трубопроводов</t>
  </si>
  <si>
    <t>Пр. Ильича, Пос. Билимбай</t>
  </si>
  <si>
    <t>Всего по объекту 3, в том числе</t>
  </si>
  <si>
    <t>Реконструкция НФС</t>
  </si>
  <si>
    <t>В. Шайтанский пруд</t>
  </si>
  <si>
    <t>Всего по объекту 4, в том числе</t>
  </si>
  <si>
    <t>2013 г.</t>
  </si>
  <si>
    <t>Реконструкция очистных сооружений</t>
  </si>
  <si>
    <t>Динасовское шоссе</t>
  </si>
  <si>
    <t>Всего по объекту 5, в том числе</t>
  </si>
  <si>
    <t>Установка приборов учета</t>
  </si>
  <si>
    <t>Всего по объекту 6, в том числе</t>
  </si>
  <si>
    <t>ВСЕГО по программе:</t>
  </si>
  <si>
    <t>Приложение 4</t>
  </si>
  <si>
    <t>РАЗДЕЛ 5.</t>
  </si>
  <si>
    <t>ОПИСАНИЕ СИСТЕМЫ УПРАВЛЕНИЯ РЕАЛИЗАЦИЕЙ МУНИЦИПАЛЬНОЙ</t>
  </si>
  <si>
    <t>ПРОГРАММЫ "РАЗВИТИЕ И МОДЕРНИЗАЦИЯ ЖИЛИЩНО-КОММУНАЛЬНОГО</t>
  </si>
  <si>
    <t>ХОЗЯЙСТВА, ПОВЫШЕНИЕ ЭНЕРГЕТИЧЕСКОЙ ЭФФЕКТИВНОСТИ</t>
  </si>
  <si>
    <t>Ответственный за реализацию муниципальной программы в целом</t>
  </si>
  <si>
    <t>Краткое описание порядка организации работы по реализации муниципальной программы</t>
  </si>
  <si>
    <t>Наименование структурного подразделения главного распорядителя бюджетных средств, ответственного за координацию мероприятий муниципальной программы</t>
  </si>
  <si>
    <t>Управление жилищно-коммунального хозяйства и строительства городского округа Первоуральск, начальник управления</t>
  </si>
  <si>
    <t>Ответственный за мониторинг реализации муниципальной программы и составление форм отчетности о реализации муниципальной программы</t>
  </si>
  <si>
    <t>В соответствии с Постановлением Администрации городского округа Первоуральск от 11.06.2013 N 1901 "Об утверждении Порядка разработки, реализации и оценки эффективности муниципальных программ городского округа Первоуральск" (в редакции Постановлений Администрации городского округа Первоуральск от 08.10.2013 N 3421, от 12.09.2014 N 2311)</t>
  </si>
  <si>
    <t>Начальник планово-экономического отдела Управления жилищно-коммунального хозяйства и строительства городского округа Первоуральск, Сердюк Ирина Евгеньевна</t>
  </si>
  <si>
    <t>Администрация городского округа Первоуральск, Заместитель Главы Администрации городского округа Первоуральск Гузаиров Артур Салаватович</t>
  </si>
  <si>
    <t>Верно</t>
  </si>
  <si>
    <t>Состояние счета ПБС на 22.12.2015 
Счет: 03903250150 (Управление ЖКХ и строительства)</t>
  </si>
  <si>
    <t>903</t>
  </si>
  <si>
    <t>0501</t>
  </si>
  <si>
    <t>0512001</t>
  </si>
  <si>
    <t>0542001</t>
  </si>
  <si>
    <t>0542002</t>
  </si>
  <si>
    <t>810</t>
  </si>
  <si>
    <t>853</t>
  </si>
  <si>
    <t>0502</t>
  </si>
  <si>
    <t>0522001</t>
  </si>
  <si>
    <t>2014</t>
  </si>
  <si>
    <t>0522007</t>
  </si>
  <si>
    <t>6100</t>
  </si>
  <si>
    <t>6200</t>
  </si>
  <si>
    <t>6500</t>
  </si>
  <si>
    <t>0522014</t>
  </si>
  <si>
    <t>241</t>
  </si>
  <si>
    <t>0526001</t>
  </si>
  <si>
    <t>414</t>
  </si>
  <si>
    <t>0526002</t>
  </si>
  <si>
    <t>6400</t>
  </si>
  <si>
    <t>0514270</t>
  </si>
  <si>
    <t>0542005</t>
  </si>
  <si>
    <t>укс</t>
  </si>
  <si>
    <t>0526010</t>
  </si>
  <si>
    <t>ркц</t>
  </si>
  <si>
    <t>доля</t>
  </si>
  <si>
    <t>к Постановлению Администрации</t>
  </si>
  <si>
    <t>Муници-пальная</t>
  </si>
  <si>
    <t xml:space="preserve">              Приложение 5</t>
  </si>
  <si>
    <t xml:space="preserve">              к Постановлению Администрации</t>
  </si>
  <si>
    <t xml:space="preserve">              городского округа Первоуральск</t>
  </si>
  <si>
    <t xml:space="preserve">              от_______________________ №________</t>
  </si>
  <si>
    <t>от__________________ №______</t>
  </si>
  <si>
    <t>Код объекта бюджетных инвес-тиций</t>
  </si>
  <si>
    <t>2018 г</t>
  </si>
  <si>
    <t>2019 г</t>
  </si>
  <si>
    <t>2020 г</t>
  </si>
  <si>
    <t>Приложение 2</t>
  </si>
  <si>
    <t>Единица измерения</t>
  </si>
  <si>
    <t xml:space="preserve"> МУНИЦИПАЛЬНОЙ ПРОГРАММЫ</t>
  </si>
  <si>
    <t>2021 год</t>
  </si>
  <si>
    <t>2022 год</t>
  </si>
  <si>
    <t>Номера целевых показателей, на достижение которых направлены мероприятия</t>
  </si>
  <si>
    <t>Наименование цели (целей) и задач, целевых показателей</t>
  </si>
  <si>
    <t>Источник значений показателей</t>
  </si>
  <si>
    <t>отчетный год</t>
  </si>
  <si>
    <t>текущий год</t>
  </si>
  <si>
    <t>1.</t>
  </si>
  <si>
    <t>1.1.</t>
  </si>
  <si>
    <t>1.1.1.</t>
  </si>
  <si>
    <t>%</t>
  </si>
  <si>
    <t>1.1.2.</t>
  </si>
  <si>
    <t>1.1.3.</t>
  </si>
  <si>
    <t>ед.</t>
  </si>
  <si>
    <t>1.1.5.</t>
  </si>
  <si>
    <t xml:space="preserve">В соответствии с Постановлением Администрации городского округа Первоуральск от 15.08.2016 "Об утверждении Порядка разработки, реализации и оценки эффективности муниципальных программ городского округа Первоуральск" </t>
  </si>
  <si>
    <t>Управление жилищно-коммунального хозяйства и строительства городского округа Первоуральск, начальник Управления Шолохова Марина Рашитовна</t>
  </si>
  <si>
    <t>Администрация городского округа Первоуральск, Заместитель Главы Администрации городского округа Первоуральск по ЖКХ Гузаиров Артур Салаватович</t>
  </si>
  <si>
    <t>РАЗДЕЛ 2. ЦЕЛИ И ЗАДАЧИ, ЦЕЛЕВЫЕ ПОКАЗАТЕЛИ МУНИЦИПАЛЬНОЙ ПРОГРАММЫ</t>
  </si>
  <si>
    <t xml:space="preserve">Значение целевого показателя </t>
  </si>
  <si>
    <t xml:space="preserve">РАЗДЕЛ 3. ПЛАН МЕРОПРИЯТИЙ </t>
  </si>
  <si>
    <t>№ п/п</t>
  </si>
  <si>
    <t>Исполнитель мероприятия</t>
  </si>
  <si>
    <t>Объем расходов на выполнение мероприятия за счет всех источников, тыс.рублей</t>
  </si>
  <si>
    <t>Всего</t>
  </si>
  <si>
    <t xml:space="preserve">  городского округа Первоуральск</t>
  </si>
  <si>
    <t>Перспективный план УЖКХиС городского округа Первоуральск</t>
  </si>
  <si>
    <t>шт.</t>
  </si>
  <si>
    <t>Задача 1. Развитие и модернизация объектов внешнего благоустройства и дворовых территорий городского округа</t>
  </si>
  <si>
    <t>Количество выполненных проектно-сметных документаций, с прохождением экспертизы на благоустройство дворовых территорий</t>
  </si>
  <si>
    <t>Количество объектов внешнего благоустройства в текущем содержании</t>
  </si>
  <si>
    <t>Количество объектов внешнего благоустройства в отношении которых осуществлено восстановление  и ремонт</t>
  </si>
  <si>
    <t>Площадь территории на которой осуществлено благоустройство (кроме дворовых территорий)</t>
  </si>
  <si>
    <t>кв.м.</t>
  </si>
  <si>
    <t>Количество объектов, предназначенных для организации досуга жителей в отношении которых осуществлены мероприятия по развитию</t>
  </si>
  <si>
    <t>Количество отловленных безнадзорных собак</t>
  </si>
  <si>
    <t>гол.</t>
  </si>
  <si>
    <t>Уровень оказания муниципальных услуг и выполнения работ в сфере ритуальных услуг и содержания мет захоронения</t>
  </si>
  <si>
    <t>Уровень оказания муниципальных услуг и выполнения работ в сфере благоустройства и дорожного хозяйства</t>
  </si>
  <si>
    <t xml:space="preserve">Мероприятие 1.   Обустройство и развитие объектов     внешнего благоустройства и дворовых территорий городского округа всего,   в том числе:               </t>
  </si>
  <si>
    <t>в том числе:</t>
  </si>
  <si>
    <t>Мероприятие 3.                                 Разработка проектно-сметной документации, прохождение экспертизы проектов объектов внешнего благоустройства и дворовых территорий городского округа всего, в том числе:</t>
  </si>
  <si>
    <t>Мероприятие 5. Восстановление и текущий ремонт объектов внешнего благоустройства  городского округа всего, в том числе:</t>
  </si>
  <si>
    <t>Мероприятие 6. Благоустройство территории городского округа  всего, в том числе:</t>
  </si>
  <si>
    <t xml:space="preserve">Мероприятие 7.   Развитие объектов, предназначенных для организации досуга жителей всего, в том числе:                         </t>
  </si>
  <si>
    <t>Мероприятие 8. Повышение качества оказания муниципальных услуг и выполнения работ в сфере благоустройства и дорожного хозяйства, в том числе:</t>
  </si>
  <si>
    <t>Мероприятие 2. Капитальный ремонт, ремонт, реконструкция и модернизация объектов внешнего благоустройства городского округа всего, в том числе:</t>
  </si>
  <si>
    <t>Мероприятие 4.  Текущее содержание объектов внешнего благоустройства городского округа всего, в том числе:</t>
  </si>
  <si>
    <t>Подпрограмма 1. Формирование современной городской среды городского округа Первоуральск</t>
  </si>
  <si>
    <t>1.1.4.</t>
  </si>
  <si>
    <t>1.2.</t>
  </si>
  <si>
    <t>1.3.1.</t>
  </si>
  <si>
    <t>1.4.</t>
  </si>
  <si>
    <t>1.4.1.</t>
  </si>
  <si>
    <t>1.2.1.</t>
  </si>
  <si>
    <t>1.3.</t>
  </si>
  <si>
    <t>Мероприятие 2.3. благоустройство ул. Герцена, всего в том числе:</t>
  </si>
  <si>
    <t>2023 год</t>
  </si>
  <si>
    <t>Доля дворовых территорий в населенных пунктах муниципального образования, уровень благоустройства которых соответствует современным требованиям, по отношению к их общему числу</t>
  </si>
  <si>
    <t>ПМБУ "Экололгический фонд"</t>
  </si>
  <si>
    <t>Смета горхоза</t>
  </si>
  <si>
    <t>расчет у Алены</t>
  </si>
  <si>
    <t>ПМКУ "Ритуал"</t>
  </si>
  <si>
    <t>Расчет у экономистов ЦБУ</t>
  </si>
  <si>
    <t>УДС</t>
  </si>
  <si>
    <t>Цель. Повышение качества условий проживания населения городского округа, за счет содержания, восстановления и развития объектов внешнего благоустройства и дворовых территорий.</t>
  </si>
  <si>
    <t>Задача 2. Благоустройство общественных территорий на территории городского округа Первоуральск</t>
  </si>
  <si>
    <t>1.2.2.</t>
  </si>
  <si>
    <t xml:space="preserve">Задача 3. Обеспечение эффективной деятельности муниципального учреждения городского округа Первоуральск в сфере благоустройства и дорожного хозяйства городского округа Первоуральск по реализации муниципальной программы </t>
  </si>
  <si>
    <t>Задача 4. Реализация полномочия по регулированию численности безнадзорных собак на территории городского округа Первоуральск</t>
  </si>
  <si>
    <t>Задача 5.  Организация ритуальных услуг и содержание мест захоронения</t>
  </si>
  <si>
    <t>1.5.</t>
  </si>
  <si>
    <t>1.5.1.</t>
  </si>
  <si>
    <t xml:space="preserve">  1.5.1.</t>
  </si>
  <si>
    <t>Мероприятие 9. Отлов и содержание безнадзорных собак, за счет субвенции из областного бюджета, в том числе:</t>
  </si>
  <si>
    <t>Количество благоустроенных общественных территорий городского округа Первоуральск</t>
  </si>
  <si>
    <t>* - Данная сумма будет принята к учету в бюджете городского округа Первоуральск в случае подписания Соглашения о предоставлении субсидии областного бюджета на поддержку настоящей муниципальной программы.</t>
  </si>
  <si>
    <t>ВСЕГО по муниципальной программе, в том числе:</t>
  </si>
  <si>
    <t>УЖКХиС</t>
  </si>
  <si>
    <t>1.1.6.</t>
  </si>
  <si>
    <t>Количество избирателей, принявших участие в рейтинговом голосовании</t>
  </si>
  <si>
    <t>чел.</t>
  </si>
  <si>
    <t>Итоговый протокол о проведении рейтингового голосования в городском округе Первоуральск</t>
  </si>
  <si>
    <t>№ цели, задачи, показателя</t>
  </si>
  <si>
    <t>Администрация</t>
  </si>
  <si>
    <t>УЖКХиС, Администрация</t>
  </si>
  <si>
    <t>Мероприятие 2.2. Благоустройство площади Победа, всего в том числе:</t>
  </si>
  <si>
    <t>памятники</t>
  </si>
  <si>
    <t>на условиях софинансирования</t>
  </si>
  <si>
    <t>Смета Ритуала</t>
  </si>
  <si>
    <t>местный бюджет, в том числе:</t>
  </si>
  <si>
    <t>*участие в государственных программах на условиях софинансирования</t>
  </si>
  <si>
    <t>*участие в государственном частном партнерстве</t>
  </si>
  <si>
    <t>- Справочно:</t>
  </si>
  <si>
    <t>Отчеты об исполнении расходов УЖКХиС городского округа Первоуральск</t>
  </si>
  <si>
    <t>Отчеты об исполнении расходов УЖКХиС городского округа Первоуральск. Перспективный план УЖКХиС городского округа Первоуральск</t>
  </si>
  <si>
    <t>Отчеты об исполнении расходов ПМКУ «Ритуал» городского округа Первоуральск</t>
  </si>
  <si>
    <t xml:space="preserve">Мероприятие 10. Повышение качества оказания муниципальных услуг и выполнения работ в сфере ритуальных услуг всего, в том числе:                         </t>
  </si>
  <si>
    <t>Мероприятие 2.1. Комплексное благоустройство общественной територрии "Набережная Нижне-Шайтанского пруда г. Первоуральск, Ул.Ленина" (2 этап", всего в том числе:</t>
  </si>
  <si>
    <t>1.1.1., 1.1.7.</t>
  </si>
  <si>
    <t>1.1.7.</t>
  </si>
  <si>
    <t>Количество объектов внешнего благоустройства, в которых реализовались проекты комплексного благоустройства</t>
  </si>
  <si>
    <t>Мероприятие 2.4. Комплексное благоустройство общественной территории  "Набережная Нижне-Шайтанского пруда" (3 этап), всего в том числе:</t>
  </si>
  <si>
    <t>Детские городки</t>
  </si>
  <si>
    <t xml:space="preserve">в том числе местный бюджет на условиях софинансирования </t>
  </si>
  <si>
    <t>Мероприятие 1.1. Комплексное благоустройство дворовой территории Ул. Вайнера, д.3,5,7,9,5"а" всего,  в том числе:</t>
  </si>
  <si>
    <t>Мероприятие 2.5. Комплексное благоустройство общественной территории Аллеи по ул. Ватутина, всего в том числе:</t>
  </si>
  <si>
    <t>Мероприятие 1.2. Благоустройство дворовых территорий ул. Коробельный проезд, д.5; ул. Комсомольская, д.10; ул. Химиков, д.8; ул. Р. Люксембург, д. 11 всего, в том числе:</t>
  </si>
  <si>
    <t>Мероприятие 1.3. Благоустройство дворовых территорий п. Битимка, ул. Совхозная, 8,9,10,11 всего, в том числе:</t>
  </si>
  <si>
    <t>Мероприятие 1.4. Комплексное благоустройство дворовой территории ул. Трубников, д.48а, 48б всего, в том числе:</t>
  </si>
  <si>
    <t>Мероприятие 1.5. Комплексное благоустройство дворовой территории ул. 30 лет Октября д.6а, 8; ул. Крупской, д. 51,53 всего, в том числе:</t>
  </si>
  <si>
    <t>Мероприятие 1.6. Обустройство объектов внешнего благоустройства ул. Орджоникидзе, п. Кузино, п. Динас всего, в том числе:</t>
  </si>
  <si>
    <t>Мероприятие 1.7. Организация и проведение рейтингового голосования всего, в том числе:</t>
  </si>
  <si>
    <t>Мероприятие 1.8. Поставка Ротонды на набережную Нижне-Шайтанского пруда всего, в том числе:</t>
  </si>
  <si>
    <t>Мероприятие 1.9. Обустройство объектов внешнего благоустройства всего, в том числе:</t>
  </si>
  <si>
    <t>Мероприятие 1.10. Благоустройство "Сухой фонтан" всего, в том числе:</t>
  </si>
  <si>
    <t>Дворы</t>
  </si>
  <si>
    <t>Общественные территории</t>
  </si>
  <si>
    <t>ПСД (2019: герцена и площадь)</t>
  </si>
  <si>
    <t>Памятники</t>
  </si>
  <si>
    <t>Туалет на европе Азии</t>
  </si>
  <si>
    <r>
      <t>*участие в государственных программах на условиях софинансирования</t>
    </r>
    <r>
      <rPr>
        <vertAlign val="superscript"/>
        <sz val="12"/>
        <rFont val="Liberation Serif"/>
        <family val="1"/>
        <charset val="204"/>
      </rPr>
      <t>1</t>
    </r>
  </si>
  <si>
    <t>Мероприятие 1.12. Установка на набережной городского пруда игрового комплекса для детей с ограниченными возможностями всего, в том числе:</t>
  </si>
  <si>
    <t>Мероприятие 1.11. установки на территории городского округа Первоуральск автономных модульных туалетов всего, в том числе:</t>
  </si>
  <si>
    <t>2024 год</t>
  </si>
  <si>
    <t>"ФОРМИРОВАНИЕ СОВРЕМЕННОЙ ГОРОДСКОЙ СРЕДЫ ГОРОДСКОГО ОКРУГА ПЕРВОУРАЛЬСК                                                                                  НА 2018- 2024 ГОДЫ"</t>
  </si>
  <si>
    <t>Номер мероприятия</t>
  </si>
  <si>
    <t>1.7.</t>
  </si>
  <si>
    <t>1.11.</t>
  </si>
  <si>
    <t>1.8., 2</t>
  </si>
  <si>
    <t xml:space="preserve">  к постановлению Администрации</t>
  </si>
  <si>
    <t>к постановлению Администрации</t>
  </si>
  <si>
    <t>в том числе на условиях софинансирования</t>
  </si>
  <si>
    <t xml:space="preserve">  Приложение 1</t>
  </si>
  <si>
    <t>Мероприятие 1.13. Комплексное благоустройство дворовой территории ул. Береговая д. 82, 84а всего, в том числе:</t>
  </si>
  <si>
    <t>№ 1677</t>
  </si>
  <si>
    <t>от24.10.2019________ №______</t>
  </si>
  <si>
    <t xml:space="preserve">  от24.10.2019               №1677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</si>
</sst>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\ ###\ ##0.00"/>
    <numFmt numFmtId="165" formatCode="0.0"/>
    <numFmt numFmtId="166" formatCode=";;;"/>
  </numFmts>
  <fonts count="22" x14ac:knownFonts="1">
    <font>
      <sz val="11"/>
      <name val="Calibri"/>
      <family val="2"/>
    </font>
    <font>
      <b/>
      <sz val="9"/>
      <name val="Calibri"/>
      <family val="2"/>
    </font>
    <font>
      <sz val="9"/>
      <color indexed="17"/>
      <name val="Arial"/>
      <family val="2"/>
    </font>
    <font>
      <sz val="9"/>
      <color indexed="63"/>
      <name val="Arial"/>
      <family val="2"/>
    </font>
    <font>
      <b/>
      <sz val="9"/>
      <color indexed="63"/>
      <name val="Arial"/>
      <family val="2"/>
    </font>
    <font>
      <sz val="9"/>
      <color indexed="8"/>
      <name val="Arial"/>
      <family val="2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1"/>
      <name val="Calibri"/>
      <family val="2"/>
    </font>
    <font>
      <sz val="12"/>
      <name val="Liberation Serif"/>
      <family val="1"/>
      <charset val="204"/>
    </font>
    <font>
      <sz val="14"/>
      <name val="Liberation Serif"/>
      <family val="1"/>
      <charset val="204"/>
    </font>
    <font>
      <sz val="12"/>
      <color indexed="9"/>
      <name val="Liberation Serif"/>
      <family val="1"/>
      <charset val="204"/>
    </font>
    <font>
      <sz val="10"/>
      <color theme="1"/>
      <name val="Liberation Serif"/>
      <family val="1"/>
      <charset val="204"/>
    </font>
    <font>
      <sz val="10"/>
      <name val="Liberation Serif"/>
      <family val="1"/>
      <charset val="204"/>
    </font>
    <font>
      <sz val="11"/>
      <name val="Liberation Serif"/>
      <family val="1"/>
      <charset val="204"/>
    </font>
    <font>
      <b/>
      <sz val="12"/>
      <name val="Liberation Serif"/>
      <family val="1"/>
      <charset val="204"/>
    </font>
    <font>
      <vertAlign val="superscript"/>
      <sz val="12"/>
      <name val="Liberation Serif"/>
      <family val="1"/>
      <charset val="204"/>
    </font>
    <font>
      <sz val="9"/>
      <name val="Liberation Serif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5"/>
        <bgColor indexed="64"/>
      </patternFill>
    </fill>
  </fills>
  <borders count="20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2" fillId="0" borderId="0"/>
  </cellStyleXfs>
  <cellXfs count="133">
    <xf numFmtId="0" fontId="0" fillId="0" borderId="0" xfId="0"/>
    <xf numFmtId="0" fontId="3" fillId="0" borderId="1" xfId="0" applyFont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right" vertical="top" wrapText="1"/>
    </xf>
    <xf numFmtId="164" fontId="5" fillId="0" borderId="1" xfId="0" applyNumberFormat="1" applyFont="1" applyBorder="1" applyAlignment="1">
      <alignment horizontal="right" vertical="top" wrapText="1"/>
    </xf>
    <xf numFmtId="0" fontId="0" fillId="0" borderId="0" xfId="0" applyAlignment="1">
      <alignment wrapText="1"/>
    </xf>
    <xf numFmtId="0" fontId="6" fillId="0" borderId="0" xfId="0" applyFont="1"/>
    <xf numFmtId="0" fontId="6" fillId="0" borderId="0" xfId="0" applyFont="1" applyAlignment="1">
      <alignment horizontal="justify"/>
    </xf>
    <xf numFmtId="0" fontId="7" fillId="0" borderId="0" xfId="0" applyFont="1"/>
    <xf numFmtId="0" fontId="8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/>
    <xf numFmtId="0" fontId="6" fillId="0" borderId="3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0" fontId="6" fillId="0" borderId="8" xfId="0" applyFont="1" applyBorder="1" applyAlignment="1">
      <alignment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9" xfId="0" applyFont="1" applyBorder="1" applyAlignment="1">
      <alignment vertical="top" wrapText="1"/>
    </xf>
    <xf numFmtId="0" fontId="3" fillId="3" borderId="1" xfId="0" applyFont="1" applyFill="1" applyBorder="1" applyAlignment="1">
      <alignment horizontal="left" vertical="top" wrapText="1"/>
    </xf>
    <xf numFmtId="164" fontId="2" fillId="3" borderId="1" xfId="0" applyNumberFormat="1" applyFont="1" applyFill="1" applyBorder="1" applyAlignment="1">
      <alignment horizontal="right" vertical="top" wrapText="1"/>
    </xf>
    <xf numFmtId="164" fontId="5" fillId="3" borderId="1" xfId="0" applyNumberFormat="1" applyFont="1" applyFill="1" applyBorder="1" applyAlignment="1">
      <alignment horizontal="right" vertical="top" wrapText="1"/>
    </xf>
    <xf numFmtId="0" fontId="0" fillId="3" borderId="0" xfId="0" applyFill="1" applyAlignment="1">
      <alignment wrapText="1"/>
    </xf>
    <xf numFmtId="0" fontId="9" fillId="0" borderId="9" xfId="0" applyFont="1" applyBorder="1" applyAlignment="1">
      <alignment vertical="top" wrapText="1"/>
    </xf>
    <xf numFmtId="0" fontId="9" fillId="0" borderId="9" xfId="0" applyFont="1" applyBorder="1" applyAlignment="1">
      <alignment horizontal="center" vertical="top" wrapText="1"/>
    </xf>
    <xf numFmtId="0" fontId="10" fillId="0" borderId="9" xfId="0" applyFont="1" applyBorder="1" applyAlignment="1">
      <alignment vertical="top" wrapText="1"/>
    </xf>
    <xf numFmtId="0" fontId="10" fillId="0" borderId="9" xfId="0" applyFont="1" applyBorder="1" applyAlignment="1">
      <alignment horizontal="center" vertical="top" wrapText="1"/>
    </xf>
    <xf numFmtId="0" fontId="9" fillId="0" borderId="9" xfId="0" applyFont="1" applyFill="1" applyBorder="1" applyAlignment="1">
      <alignment horizontal="center" vertical="top" wrapText="1"/>
    </xf>
    <xf numFmtId="0" fontId="11" fillId="0" borderId="0" xfId="0" applyFont="1" applyAlignment="1">
      <alignment horizontal="right"/>
    </xf>
    <xf numFmtId="0" fontId="11" fillId="0" borderId="0" xfId="0" applyFont="1"/>
    <xf numFmtId="0" fontId="7" fillId="0" borderId="0" xfId="0" applyFont="1" applyFill="1" applyAlignment="1">
      <alignment horizontal="left"/>
    </xf>
    <xf numFmtId="0" fontId="6" fillId="4" borderId="0" xfId="0" applyFont="1" applyFill="1"/>
    <xf numFmtId="0" fontId="7" fillId="4" borderId="0" xfId="0" applyFont="1" applyFill="1" applyAlignment="1">
      <alignment horizontal="left"/>
    </xf>
    <xf numFmtId="0" fontId="11" fillId="4" borderId="0" xfId="0" applyFont="1" applyFill="1" applyAlignment="1">
      <alignment horizontal="right"/>
    </xf>
    <xf numFmtId="0" fontId="6" fillId="4" borderId="0" xfId="0" applyFont="1" applyFill="1" applyAlignment="1">
      <alignment horizontal="justify"/>
    </xf>
    <xf numFmtId="0" fontId="11" fillId="4" borderId="0" xfId="0" applyFont="1" applyFill="1"/>
    <xf numFmtId="0" fontId="6" fillId="4" borderId="0" xfId="0" applyFont="1" applyFill="1" applyAlignment="1"/>
    <xf numFmtId="0" fontId="6" fillId="4" borderId="3" xfId="0" applyFont="1" applyFill="1" applyBorder="1" applyAlignment="1">
      <alignment vertical="top" wrapText="1"/>
    </xf>
    <xf numFmtId="0" fontId="6" fillId="4" borderId="4" xfId="0" applyFont="1" applyFill="1" applyBorder="1" applyAlignment="1">
      <alignment vertical="top" wrapText="1"/>
    </xf>
    <xf numFmtId="0" fontId="6" fillId="4" borderId="5" xfId="0" applyFont="1" applyFill="1" applyBorder="1" applyAlignment="1">
      <alignment vertical="top" wrapText="1"/>
    </xf>
    <xf numFmtId="0" fontId="6" fillId="4" borderId="6" xfId="0" applyFont="1" applyFill="1" applyBorder="1" applyAlignment="1">
      <alignment vertical="top" wrapText="1"/>
    </xf>
    <xf numFmtId="0" fontId="6" fillId="4" borderId="7" xfId="0" applyFont="1" applyFill="1" applyBorder="1" applyAlignment="1">
      <alignment vertical="top" wrapText="1"/>
    </xf>
    <xf numFmtId="0" fontId="6" fillId="4" borderId="8" xfId="0" applyFont="1" applyFill="1" applyBorder="1" applyAlignment="1">
      <alignment vertical="top" wrapText="1"/>
    </xf>
    <xf numFmtId="0" fontId="8" fillId="4" borderId="0" xfId="0" applyFont="1" applyFill="1"/>
    <xf numFmtId="0" fontId="7" fillId="4" borderId="0" xfId="0" applyFont="1" applyFill="1"/>
    <xf numFmtId="0" fontId="13" fillId="0" borderId="9" xfId="0" applyFont="1" applyFill="1" applyBorder="1" applyAlignment="1">
      <alignment horizontal="center" vertical="top" wrapText="1"/>
    </xf>
    <xf numFmtId="0" fontId="13" fillId="0" borderId="0" xfId="0" applyFont="1" applyFill="1"/>
    <xf numFmtId="0" fontId="14" fillId="0" borderId="0" xfId="0" applyFont="1" applyFill="1"/>
    <xf numFmtId="0" fontId="15" fillId="0" borderId="0" xfId="0" applyFont="1" applyFill="1" applyAlignment="1">
      <alignment horizontal="right"/>
    </xf>
    <xf numFmtId="0" fontId="13" fillId="0" borderId="0" xfId="0" applyFont="1" applyFill="1" applyAlignment="1">
      <alignment horizontal="justify"/>
    </xf>
    <xf numFmtId="0" fontId="15" fillId="0" borderId="0" xfId="0" applyFont="1" applyFill="1"/>
    <xf numFmtId="0" fontId="13" fillId="0" borderId="0" xfId="0" applyFont="1" applyFill="1" applyAlignment="1">
      <alignment horizontal="center"/>
    </xf>
    <xf numFmtId="0" fontId="13" fillId="0" borderId="9" xfId="0" applyFont="1" applyFill="1" applyBorder="1" applyAlignment="1">
      <alignment horizontal="center" vertical="center"/>
    </xf>
    <xf numFmtId="2" fontId="13" fillId="0" borderId="9" xfId="0" applyNumberFormat="1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vertical="center" wrapText="1" shrinkToFit="1"/>
    </xf>
    <xf numFmtId="14" fontId="13" fillId="0" borderId="9" xfId="0" applyNumberFormat="1" applyFont="1" applyFill="1" applyBorder="1" applyAlignment="1">
      <alignment horizontal="center" vertical="center"/>
    </xf>
    <xf numFmtId="0" fontId="16" fillId="0" borderId="9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vertical="top" wrapText="1"/>
    </xf>
    <xf numFmtId="0" fontId="18" fillId="0" borderId="0" xfId="0" applyFont="1" applyFill="1"/>
    <xf numFmtId="0" fontId="18" fillId="0" borderId="0" xfId="0" applyNumberFormat="1" applyFont="1" applyFill="1"/>
    <xf numFmtId="166" fontId="18" fillId="0" borderId="0" xfId="0" applyNumberFormat="1" applyFont="1" applyFill="1"/>
    <xf numFmtId="0" fontId="14" fillId="0" borderId="0" xfId="0" applyNumberFormat="1" applyFont="1" applyFill="1"/>
    <xf numFmtId="166" fontId="14" fillId="0" borderId="0" xfId="0" applyNumberFormat="1" applyFont="1" applyFill="1"/>
    <xf numFmtId="0" fontId="13" fillId="0" borderId="0" xfId="0" applyNumberFormat="1" applyFont="1" applyFill="1"/>
    <xf numFmtId="166" fontId="13" fillId="0" borderId="0" xfId="0" applyNumberFormat="1" applyFont="1" applyFill="1"/>
    <xf numFmtId="0" fontId="14" fillId="0" borderId="0" xfId="0" applyFont="1" applyFill="1" applyAlignment="1">
      <alignment horizontal="justify"/>
    </xf>
    <xf numFmtId="165" fontId="13" fillId="0" borderId="0" xfId="0" applyNumberFormat="1" applyFont="1" applyFill="1"/>
    <xf numFmtId="0" fontId="13" fillId="0" borderId="10" xfId="0" applyFont="1" applyFill="1" applyBorder="1" applyAlignment="1">
      <alignment horizontal="center" vertical="top" wrapText="1"/>
    </xf>
    <xf numFmtId="0" fontId="13" fillId="0" borderId="9" xfId="0" applyFont="1" applyFill="1" applyBorder="1" applyAlignment="1">
      <alignment vertical="top" wrapText="1"/>
    </xf>
    <xf numFmtId="0" fontId="17" fillId="0" borderId="9" xfId="0" applyFont="1" applyFill="1" applyBorder="1" applyAlignment="1">
      <alignment horizontal="center" vertical="top" wrapText="1"/>
    </xf>
    <xf numFmtId="4" fontId="13" fillId="0" borderId="9" xfId="0" applyNumberFormat="1" applyFont="1" applyFill="1" applyBorder="1" applyAlignment="1">
      <alignment horizontal="center" vertical="top" wrapText="1"/>
    </xf>
    <xf numFmtId="165" fontId="13" fillId="0" borderId="9" xfId="0" applyNumberFormat="1" applyFont="1" applyFill="1" applyBorder="1" applyAlignment="1">
      <alignment horizontal="center" vertical="top" wrapText="1"/>
    </xf>
    <xf numFmtId="49" fontId="13" fillId="0" borderId="9" xfId="0" applyNumberFormat="1" applyFont="1" applyFill="1" applyBorder="1" applyAlignment="1">
      <alignment vertical="center" wrapText="1"/>
    </xf>
    <xf numFmtId="0" fontId="17" fillId="0" borderId="15" xfId="0" applyFont="1" applyFill="1" applyBorder="1" applyAlignment="1">
      <alignment horizontal="center" vertical="top" wrapText="1"/>
    </xf>
    <xf numFmtId="4" fontId="13" fillId="0" borderId="9" xfId="0" applyNumberFormat="1" applyFont="1" applyFill="1" applyBorder="1" applyAlignment="1">
      <alignment horizontal="center" vertical="center" wrapText="1"/>
    </xf>
    <xf numFmtId="0" fontId="13" fillId="0" borderId="0" xfId="0" applyNumberFormat="1" applyFont="1" applyFill="1" applyBorder="1"/>
    <xf numFmtId="2" fontId="13" fillId="0" borderId="0" xfId="0" applyNumberFormat="1" applyFont="1" applyFill="1" applyBorder="1" applyAlignment="1">
      <alignment horizontal="center" vertical="center" wrapText="1"/>
    </xf>
    <xf numFmtId="0" fontId="13" fillId="0" borderId="0" xfId="0" applyNumberFormat="1" applyFont="1" applyFill="1" applyBorder="1" applyAlignment="1">
      <alignment horizontal="center" vertical="center" wrapText="1"/>
    </xf>
    <xf numFmtId="4" fontId="13" fillId="0" borderId="0" xfId="0" applyNumberFormat="1" applyFont="1" applyFill="1"/>
    <xf numFmtId="0" fontId="13" fillId="0" borderId="0" xfId="0" applyFont="1" applyFill="1" applyAlignment="1">
      <alignment wrapText="1"/>
    </xf>
    <xf numFmtId="0" fontId="13" fillId="0" borderId="0" xfId="0" applyFont="1" applyFill="1" applyAlignment="1">
      <alignment wrapText="1" shrinkToFit="1"/>
    </xf>
    <xf numFmtId="0" fontId="17" fillId="0" borderId="9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vertical="center" wrapText="1"/>
    </xf>
    <xf numFmtId="0" fontId="18" fillId="0" borderId="9" xfId="0" applyFont="1" applyFill="1" applyBorder="1" applyAlignment="1">
      <alignment horizontal="left" vertical="top" wrapText="1"/>
    </xf>
    <xf numFmtId="0" fontId="17" fillId="0" borderId="0" xfId="0" applyFont="1" applyFill="1" applyBorder="1" applyAlignment="1">
      <alignment horizontal="center" vertical="top" wrapText="1"/>
    </xf>
    <xf numFmtId="165" fontId="13" fillId="0" borderId="0" xfId="0" applyNumberFormat="1" applyFont="1" applyFill="1" applyBorder="1" applyAlignment="1">
      <alignment horizontal="center" vertical="top" wrapText="1"/>
    </xf>
    <xf numFmtId="0" fontId="6" fillId="0" borderId="9" xfId="0" applyFont="1" applyFill="1" applyBorder="1" applyAlignment="1">
      <alignment vertical="center" wrapText="1"/>
    </xf>
    <xf numFmtId="4" fontId="6" fillId="0" borderId="9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vertical="center" wrapText="1"/>
    </xf>
    <xf numFmtId="0" fontId="13" fillId="0" borderId="0" xfId="0" applyFont="1" applyFill="1" applyAlignment="1">
      <alignment horizontal="left"/>
    </xf>
    <xf numFmtId="0" fontId="13" fillId="0" borderId="0" xfId="0" applyFont="1" applyFill="1" applyAlignment="1"/>
    <xf numFmtId="0" fontId="14" fillId="0" borderId="0" xfId="0" applyFont="1" applyFill="1" applyAlignment="1">
      <alignment horizontal="left"/>
    </xf>
    <xf numFmtId="16" fontId="13" fillId="0" borderId="9" xfId="0" applyNumberFormat="1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top" wrapText="1"/>
    </xf>
    <xf numFmtId="0" fontId="13" fillId="0" borderId="16" xfId="0" applyFont="1" applyFill="1" applyBorder="1" applyAlignment="1">
      <alignment horizontal="center" vertical="top" wrapText="1"/>
    </xf>
    <xf numFmtId="0" fontId="13" fillId="0" borderId="11" xfId="0" applyFont="1" applyFill="1" applyBorder="1" applyAlignment="1">
      <alignment horizontal="center" vertical="top" wrapText="1"/>
    </xf>
    <xf numFmtId="0" fontId="13" fillId="0" borderId="12" xfId="0" applyFont="1" applyFill="1" applyBorder="1" applyAlignment="1">
      <alignment horizontal="center" vertical="top" wrapText="1"/>
    </xf>
    <xf numFmtId="0" fontId="13" fillId="0" borderId="9" xfId="0" applyFont="1" applyFill="1" applyBorder="1" applyAlignment="1">
      <alignment horizontal="center" vertical="center" shrinkToFit="1"/>
    </xf>
    <xf numFmtId="0" fontId="13" fillId="0" borderId="19" xfId="0" applyFont="1" applyFill="1" applyBorder="1" applyAlignment="1">
      <alignment horizontal="center" vertical="top" wrapText="1"/>
    </xf>
    <xf numFmtId="0" fontId="13" fillId="0" borderId="17" xfId="0" applyFont="1" applyFill="1" applyBorder="1" applyAlignment="1">
      <alignment horizontal="center" vertical="top" wrapText="1"/>
    </xf>
    <xf numFmtId="0" fontId="13" fillId="0" borderId="18" xfId="0" applyFont="1" applyFill="1" applyBorder="1" applyAlignment="1">
      <alignment horizontal="center" vertical="top" wrapText="1"/>
    </xf>
    <xf numFmtId="0" fontId="13" fillId="0" borderId="9" xfId="0" applyFont="1" applyFill="1" applyBorder="1" applyAlignment="1">
      <alignment horizontal="left" vertical="top" wrapText="1"/>
    </xf>
    <xf numFmtId="0" fontId="14" fillId="0" borderId="0" xfId="0" applyFont="1" applyFill="1" applyAlignment="1">
      <alignment horizontal="left"/>
    </xf>
    <xf numFmtId="0" fontId="13" fillId="0" borderId="9" xfId="0" applyFont="1" applyFill="1" applyBorder="1" applyAlignment="1">
      <alignment vertical="center" wrapText="1"/>
    </xf>
    <xf numFmtId="0" fontId="13" fillId="0" borderId="0" xfId="0" applyFont="1" applyFill="1" applyAlignment="1">
      <alignment horizontal="left"/>
    </xf>
    <xf numFmtId="0" fontId="18" fillId="0" borderId="17" xfId="0" applyFont="1" applyFill="1" applyBorder="1" applyAlignment="1">
      <alignment horizontal="left" vertical="top" wrapText="1"/>
    </xf>
    <xf numFmtId="0" fontId="13" fillId="0" borderId="9" xfId="0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left" vertical="center" wrapText="1"/>
    </xf>
    <xf numFmtId="0" fontId="13" fillId="0" borderId="13" xfId="0" applyFont="1" applyFill="1" applyBorder="1" applyAlignment="1">
      <alignment horizontal="left" vertical="center" wrapText="1"/>
    </xf>
    <xf numFmtId="0" fontId="13" fillId="0" borderId="15" xfId="0" applyFont="1" applyFill="1" applyBorder="1" applyAlignment="1">
      <alignment horizontal="left" vertical="center" wrapText="1"/>
    </xf>
    <xf numFmtId="0" fontId="13" fillId="0" borderId="0" xfId="0" applyFont="1" applyFill="1" applyAlignment="1">
      <alignment horizontal="center"/>
    </xf>
    <xf numFmtId="49" fontId="13" fillId="0" borderId="0" xfId="0" applyNumberFormat="1" applyFont="1" applyFill="1" applyAlignment="1">
      <alignment horizontal="center" vertical="top" wrapText="1"/>
    </xf>
    <xf numFmtId="0" fontId="13" fillId="0" borderId="16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19" fillId="0" borderId="13" xfId="0" applyFont="1" applyFill="1" applyBorder="1" applyAlignment="1">
      <alignment horizontal="left" vertical="center" wrapText="1"/>
    </xf>
    <xf numFmtId="0" fontId="19" fillId="0" borderId="14" xfId="0" applyFont="1" applyFill="1" applyBorder="1" applyAlignment="1">
      <alignment horizontal="left" vertical="center" wrapText="1"/>
    </xf>
    <xf numFmtId="0" fontId="19" fillId="0" borderId="15" xfId="0" applyFont="1" applyFill="1" applyBorder="1" applyAlignment="1">
      <alignment horizontal="left" vertical="center" wrapText="1"/>
    </xf>
    <xf numFmtId="0" fontId="13" fillId="0" borderId="19" xfId="0" applyFont="1" applyFill="1" applyBorder="1" applyAlignment="1">
      <alignment horizontal="center" vertical="center" wrapText="1"/>
    </xf>
    <xf numFmtId="0" fontId="13" fillId="0" borderId="17" xfId="0" applyFont="1" applyFill="1" applyBorder="1" applyAlignment="1">
      <alignment horizontal="center" vertical="center" wrapText="1"/>
    </xf>
    <xf numFmtId="0" fontId="13" fillId="0" borderId="18" xfId="0" applyFont="1" applyFill="1" applyBorder="1" applyAlignment="1">
      <alignment horizontal="center" vertical="center" wrapText="1"/>
    </xf>
    <xf numFmtId="0" fontId="21" fillId="0" borderId="17" xfId="0" applyFont="1" applyFill="1" applyBorder="1" applyAlignment="1">
      <alignment horizontal="left" vertical="center" wrapText="1"/>
    </xf>
    <xf numFmtId="0" fontId="13" fillId="0" borderId="17" xfId="0" applyFont="1" applyFill="1" applyBorder="1" applyAlignment="1">
      <alignment horizontal="left" vertical="center" wrapText="1"/>
    </xf>
    <xf numFmtId="0" fontId="6" fillId="4" borderId="0" xfId="0" applyFont="1" applyFill="1" applyAlignment="1">
      <alignment horizontal="center"/>
    </xf>
    <xf numFmtId="0" fontId="6" fillId="0" borderId="9" xfId="0" applyFont="1" applyBorder="1" applyAlignment="1">
      <alignment horizontal="center" vertical="top" wrapText="1"/>
    </xf>
    <xf numFmtId="0" fontId="6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consultantplus://offline/ref=DB9E46A34A4B7F7EDEACF8EC580553E25D1EF89033F3C2E91E3DCB7A6CA4E14821qETBG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consultantplus://offline/ref=DB9E46A34A4B7F7EDEACF8EC580553E25D1EF89033F3C2E91E3DCB7A6CA4E14821qETB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R41"/>
  <sheetViews>
    <sheetView zoomScaleNormal="100" workbookViewId="0">
      <selection activeCell="G26" sqref="G26"/>
    </sheetView>
  </sheetViews>
  <sheetFormatPr defaultRowHeight="15" x14ac:dyDescent="0.25"/>
  <cols>
    <col min="1" max="1" width="6.28515625" style="5" customWidth="1"/>
    <col min="2" max="2" width="6.42578125" style="5" customWidth="1"/>
    <col min="3" max="3" width="9.140625" style="5"/>
    <col min="4" max="4" width="6" style="5" customWidth="1"/>
    <col min="5" max="5" width="8.140625" style="5" customWidth="1"/>
    <col min="6" max="6" width="7.7109375" style="5" customWidth="1"/>
    <col min="7" max="7" width="13.140625" style="5" customWidth="1"/>
    <col min="8" max="8" width="14" style="5" customWidth="1"/>
    <col min="9" max="10" width="12.28515625" style="5" customWidth="1"/>
    <col min="11" max="11" width="16" style="5" customWidth="1"/>
    <col min="12" max="12" width="13.140625" style="5" customWidth="1"/>
    <col min="13" max="13" width="12.28515625" style="5" customWidth="1"/>
    <col min="14" max="14" width="13.140625" style="5" customWidth="1"/>
    <col min="15" max="15" width="15.42578125" style="5" customWidth="1"/>
    <col min="16" max="16" width="16.5703125" style="5" customWidth="1"/>
    <col min="17" max="17" width="16.28515625" style="5" customWidth="1"/>
    <col min="18" max="18" width="13.140625" style="5" customWidth="1"/>
    <col min="19" max="19" width="11.140625" style="5" customWidth="1"/>
    <col min="20" max="16384" width="9.140625" style="5"/>
  </cols>
  <sheetData>
    <row r="1" spans="1:18" ht="45" customHeight="1" x14ac:dyDescent="0.25">
      <c r="A1" s="98" t="s">
        <v>111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</row>
    <row r="2" spans="1:18" x14ac:dyDescent="0.25">
      <c r="A2" s="2" t="s">
        <v>5</v>
      </c>
      <c r="B2" s="2" t="s">
        <v>10</v>
      </c>
      <c r="C2" s="2" t="s">
        <v>3</v>
      </c>
      <c r="D2" s="2" t="s">
        <v>34</v>
      </c>
      <c r="E2" s="2" t="s">
        <v>8</v>
      </c>
      <c r="F2" s="2" t="s">
        <v>1</v>
      </c>
      <c r="G2" s="2" t="s">
        <v>14</v>
      </c>
      <c r="H2" s="2" t="s">
        <v>32</v>
      </c>
      <c r="I2" s="2" t="s">
        <v>26</v>
      </c>
      <c r="J2" s="2" t="s">
        <v>6</v>
      </c>
      <c r="K2" s="2" t="s">
        <v>13</v>
      </c>
      <c r="L2" s="2" t="s">
        <v>21</v>
      </c>
      <c r="M2" s="2" t="s">
        <v>4</v>
      </c>
      <c r="N2" s="2" t="s">
        <v>25</v>
      </c>
      <c r="O2" s="2" t="s">
        <v>2</v>
      </c>
      <c r="P2" s="2" t="s">
        <v>27</v>
      </c>
      <c r="Q2" s="2" t="s">
        <v>15</v>
      </c>
      <c r="R2" s="2" t="s">
        <v>0</v>
      </c>
    </row>
    <row r="3" spans="1:18" x14ac:dyDescent="0.25">
      <c r="A3" s="1" t="s">
        <v>112</v>
      </c>
      <c r="B3" s="1" t="s">
        <v>113</v>
      </c>
      <c r="C3" s="1" t="s">
        <v>114</v>
      </c>
      <c r="D3" s="1" t="s">
        <v>33</v>
      </c>
      <c r="E3" s="1" t="s">
        <v>31</v>
      </c>
      <c r="F3" s="1" t="s">
        <v>28</v>
      </c>
      <c r="G3" s="3">
        <v>1788860.48</v>
      </c>
      <c r="H3" s="3">
        <v>1139311.76</v>
      </c>
      <c r="I3" s="4">
        <v>0</v>
      </c>
      <c r="J3" s="4">
        <v>0</v>
      </c>
      <c r="K3" s="4">
        <v>0</v>
      </c>
      <c r="L3" s="4">
        <v>0</v>
      </c>
      <c r="M3" s="4">
        <v>0</v>
      </c>
      <c r="N3" s="4">
        <v>0</v>
      </c>
      <c r="O3" s="3">
        <v>1788860.48</v>
      </c>
      <c r="P3" s="3">
        <v>1139311.76</v>
      </c>
      <c r="Q3" s="3">
        <v>1139311.76</v>
      </c>
      <c r="R3" s="3">
        <v>1788860.48</v>
      </c>
    </row>
    <row r="4" spans="1:18" x14ac:dyDescent="0.25">
      <c r="A4" s="1" t="s">
        <v>112</v>
      </c>
      <c r="B4" s="1" t="s">
        <v>113</v>
      </c>
      <c r="C4" s="1" t="s">
        <v>115</v>
      </c>
      <c r="D4" s="1" t="s">
        <v>33</v>
      </c>
      <c r="E4" s="1" t="s">
        <v>31</v>
      </c>
      <c r="F4" s="1" t="s">
        <v>28</v>
      </c>
      <c r="G4" s="3">
        <v>19236624.960000001</v>
      </c>
      <c r="H4" s="3">
        <v>19236624.960000001</v>
      </c>
      <c r="I4" s="4">
        <v>0</v>
      </c>
      <c r="J4" s="4">
        <v>0</v>
      </c>
      <c r="K4" s="3">
        <v>11305996.74</v>
      </c>
      <c r="L4" s="3">
        <v>11305996.74</v>
      </c>
      <c r="M4" s="4">
        <v>0</v>
      </c>
      <c r="N4" s="3">
        <v>11305996.74</v>
      </c>
      <c r="O4" s="3">
        <v>7930628.2199999997</v>
      </c>
      <c r="P4" s="3">
        <v>19236624.960000001</v>
      </c>
      <c r="Q4" s="3">
        <v>7930628.2199999997</v>
      </c>
      <c r="R4" s="3">
        <v>19236624.960000001</v>
      </c>
    </row>
    <row r="5" spans="1:18" x14ac:dyDescent="0.25">
      <c r="A5" s="1" t="s">
        <v>112</v>
      </c>
      <c r="B5" s="1" t="s">
        <v>113</v>
      </c>
      <c r="C5" s="1" t="s">
        <v>115</v>
      </c>
      <c r="D5" s="1" t="s">
        <v>33</v>
      </c>
      <c r="E5" s="1" t="s">
        <v>24</v>
      </c>
      <c r="F5" s="1" t="s">
        <v>28</v>
      </c>
      <c r="G5" s="3">
        <v>13600</v>
      </c>
      <c r="H5" s="3">
        <v>13600</v>
      </c>
      <c r="I5" s="4">
        <v>0</v>
      </c>
      <c r="J5" s="4">
        <v>0</v>
      </c>
      <c r="K5" s="3">
        <v>13600</v>
      </c>
      <c r="L5" s="3">
        <v>13600</v>
      </c>
      <c r="M5" s="4">
        <v>0</v>
      </c>
      <c r="N5" s="3">
        <v>13600</v>
      </c>
      <c r="O5" s="4">
        <v>0</v>
      </c>
      <c r="P5" s="3">
        <v>13600</v>
      </c>
      <c r="Q5" s="4">
        <v>0</v>
      </c>
      <c r="R5" s="3">
        <v>13600</v>
      </c>
    </row>
    <row r="6" spans="1:18" x14ac:dyDescent="0.25">
      <c r="A6" s="1" t="s">
        <v>112</v>
      </c>
      <c r="B6" s="1" t="s">
        <v>113</v>
      </c>
      <c r="C6" s="1" t="s">
        <v>116</v>
      </c>
      <c r="D6" s="1" t="s">
        <v>117</v>
      </c>
      <c r="E6" s="1" t="s">
        <v>20</v>
      </c>
      <c r="F6" s="1" t="s">
        <v>28</v>
      </c>
      <c r="G6" s="3">
        <v>84100</v>
      </c>
      <c r="H6" s="3">
        <v>84100</v>
      </c>
      <c r="I6" s="4">
        <v>0</v>
      </c>
      <c r="J6" s="4">
        <v>0</v>
      </c>
      <c r="K6" s="3">
        <v>84100</v>
      </c>
      <c r="L6" s="3">
        <v>84100</v>
      </c>
      <c r="M6" s="4">
        <v>0</v>
      </c>
      <c r="N6" s="3">
        <v>84100</v>
      </c>
      <c r="O6" s="4">
        <v>0</v>
      </c>
      <c r="P6" s="3">
        <v>84100</v>
      </c>
      <c r="Q6" s="4">
        <v>0</v>
      </c>
      <c r="R6" s="3">
        <v>84100</v>
      </c>
    </row>
    <row r="7" spans="1:18" x14ac:dyDescent="0.25">
      <c r="A7" s="1" t="s">
        <v>112</v>
      </c>
      <c r="B7" s="1" t="s">
        <v>113</v>
      </c>
      <c r="C7" s="1" t="s">
        <v>116</v>
      </c>
      <c r="D7" s="1" t="s">
        <v>118</v>
      </c>
      <c r="E7" s="1" t="s">
        <v>7</v>
      </c>
      <c r="F7" s="1" t="s">
        <v>28</v>
      </c>
      <c r="G7" s="3">
        <v>3991.46</v>
      </c>
      <c r="H7" s="3">
        <v>3991.46</v>
      </c>
      <c r="I7" s="4">
        <v>0</v>
      </c>
      <c r="J7" s="4">
        <v>0</v>
      </c>
      <c r="K7" s="3">
        <v>3991.46</v>
      </c>
      <c r="L7" s="3">
        <v>3991.46</v>
      </c>
      <c r="M7" s="4">
        <v>0</v>
      </c>
      <c r="N7" s="3">
        <v>3991.46</v>
      </c>
      <c r="O7" s="4">
        <v>0</v>
      </c>
      <c r="P7" s="3">
        <v>3991.46</v>
      </c>
      <c r="Q7" s="4">
        <v>0</v>
      </c>
      <c r="R7" s="3">
        <v>3991.46</v>
      </c>
    </row>
    <row r="8" spans="1:18" x14ac:dyDescent="0.25">
      <c r="A8" s="1" t="s">
        <v>112</v>
      </c>
      <c r="B8" s="1" t="s">
        <v>119</v>
      </c>
      <c r="C8" s="1" t="s">
        <v>120</v>
      </c>
      <c r="D8" s="1" t="s">
        <v>33</v>
      </c>
      <c r="E8" s="1" t="s">
        <v>22</v>
      </c>
      <c r="F8" s="1" t="s">
        <v>28</v>
      </c>
      <c r="G8" s="3">
        <v>1086737.76</v>
      </c>
      <c r="H8" s="3">
        <v>1086737.76</v>
      </c>
      <c r="I8" s="3">
        <v>1056737.76</v>
      </c>
      <c r="J8" s="3">
        <v>1056737.76</v>
      </c>
      <c r="K8" s="3">
        <v>1086737.76</v>
      </c>
      <c r="L8" s="3">
        <v>1086737.76</v>
      </c>
      <c r="M8" s="3">
        <v>1056737.76</v>
      </c>
      <c r="N8" s="3">
        <v>1086737.76</v>
      </c>
      <c r="O8" s="4">
        <v>0</v>
      </c>
      <c r="P8" s="3">
        <v>30000</v>
      </c>
      <c r="Q8" s="4">
        <v>0</v>
      </c>
      <c r="R8" s="3">
        <v>1086737.76</v>
      </c>
    </row>
    <row r="9" spans="1:18" x14ac:dyDescent="0.25">
      <c r="A9" s="1" t="s">
        <v>112</v>
      </c>
      <c r="B9" s="1" t="s">
        <v>119</v>
      </c>
      <c r="C9" s="1" t="s">
        <v>120</v>
      </c>
      <c r="D9" s="1" t="s">
        <v>33</v>
      </c>
      <c r="E9" s="1" t="s">
        <v>22</v>
      </c>
      <c r="F9" s="1" t="s">
        <v>121</v>
      </c>
      <c r="G9" s="3">
        <v>1415450.96</v>
      </c>
      <c r="H9" s="3">
        <v>1415450.96</v>
      </c>
      <c r="I9" s="3">
        <v>1407970.37</v>
      </c>
      <c r="J9" s="3">
        <v>1407970.37</v>
      </c>
      <c r="K9" s="3">
        <v>1415450.96</v>
      </c>
      <c r="L9" s="3">
        <v>1415450.96</v>
      </c>
      <c r="M9" s="3">
        <v>1407970.37</v>
      </c>
      <c r="N9" s="3">
        <v>1415450.96</v>
      </c>
      <c r="O9" s="4">
        <v>0</v>
      </c>
      <c r="P9" s="3">
        <v>7480.59</v>
      </c>
      <c r="Q9" s="4">
        <v>0</v>
      </c>
      <c r="R9" s="3">
        <v>1415450.96</v>
      </c>
    </row>
    <row r="10" spans="1:18" x14ac:dyDescent="0.25">
      <c r="A10" s="1" t="s">
        <v>112</v>
      </c>
      <c r="B10" s="1" t="s">
        <v>119</v>
      </c>
      <c r="C10" s="1" t="s">
        <v>122</v>
      </c>
      <c r="D10" s="1" t="s">
        <v>33</v>
      </c>
      <c r="E10" s="1" t="s">
        <v>18</v>
      </c>
      <c r="F10" s="1" t="s">
        <v>123</v>
      </c>
      <c r="G10" s="3">
        <v>201620</v>
      </c>
      <c r="H10" s="3">
        <v>201620</v>
      </c>
      <c r="I10" s="3">
        <v>198386.1</v>
      </c>
      <c r="J10" s="3">
        <v>198386.1</v>
      </c>
      <c r="K10" s="3">
        <v>145960.75</v>
      </c>
      <c r="L10" s="3">
        <v>105960.75</v>
      </c>
      <c r="M10" s="3">
        <v>102726.85</v>
      </c>
      <c r="N10" s="3">
        <v>105960.75</v>
      </c>
      <c r="O10" s="3">
        <v>95659.25</v>
      </c>
      <c r="P10" s="3">
        <v>3233.9</v>
      </c>
      <c r="Q10" s="3">
        <v>95659.25</v>
      </c>
      <c r="R10" s="3">
        <v>201620</v>
      </c>
    </row>
    <row r="11" spans="1:18" x14ac:dyDescent="0.25">
      <c r="A11" s="1" t="s">
        <v>112</v>
      </c>
      <c r="B11" s="1" t="s">
        <v>119</v>
      </c>
      <c r="C11" s="1" t="s">
        <v>122</v>
      </c>
      <c r="D11" s="1" t="s">
        <v>33</v>
      </c>
      <c r="E11" s="1" t="s">
        <v>18</v>
      </c>
      <c r="F11" s="1" t="s">
        <v>124</v>
      </c>
      <c r="G11" s="3">
        <v>374330</v>
      </c>
      <c r="H11" s="3">
        <v>374330</v>
      </c>
      <c r="I11" s="3">
        <v>374330</v>
      </c>
      <c r="J11" s="3">
        <v>374330</v>
      </c>
      <c r="K11" s="3">
        <v>310234.43</v>
      </c>
      <c r="L11" s="3">
        <v>288251.83</v>
      </c>
      <c r="M11" s="3">
        <v>288251.83</v>
      </c>
      <c r="N11" s="3">
        <v>288251.83</v>
      </c>
      <c r="O11" s="3">
        <v>86078.17</v>
      </c>
      <c r="P11" s="4">
        <v>0</v>
      </c>
      <c r="Q11" s="3">
        <v>86078.17</v>
      </c>
      <c r="R11" s="3">
        <v>374330</v>
      </c>
    </row>
    <row r="12" spans="1:18" x14ac:dyDescent="0.25">
      <c r="A12" s="1" t="s">
        <v>112</v>
      </c>
      <c r="B12" s="1" t="s">
        <v>119</v>
      </c>
      <c r="C12" s="1" t="s">
        <v>122</v>
      </c>
      <c r="D12" s="1" t="s">
        <v>33</v>
      </c>
      <c r="E12" s="1" t="s">
        <v>18</v>
      </c>
      <c r="F12" s="1" t="s">
        <v>125</v>
      </c>
      <c r="G12" s="3">
        <v>122710</v>
      </c>
      <c r="H12" s="3">
        <v>122710</v>
      </c>
      <c r="I12" s="3">
        <v>122710</v>
      </c>
      <c r="J12" s="3">
        <v>122710</v>
      </c>
      <c r="K12" s="3">
        <v>67584.22</v>
      </c>
      <c r="L12" s="3">
        <v>47584.22</v>
      </c>
      <c r="M12" s="3">
        <v>47584.22</v>
      </c>
      <c r="N12" s="3">
        <v>47584.22</v>
      </c>
      <c r="O12" s="3">
        <v>75125.78</v>
      </c>
      <c r="P12" s="4">
        <v>0</v>
      </c>
      <c r="Q12" s="3">
        <v>75125.78</v>
      </c>
      <c r="R12" s="3">
        <v>122710</v>
      </c>
    </row>
    <row r="13" spans="1:18" x14ac:dyDescent="0.25">
      <c r="A13" s="1" t="s">
        <v>112</v>
      </c>
      <c r="B13" s="1" t="s">
        <v>119</v>
      </c>
      <c r="C13" s="1" t="s">
        <v>122</v>
      </c>
      <c r="D13" s="1" t="s">
        <v>33</v>
      </c>
      <c r="E13" s="1" t="s">
        <v>31</v>
      </c>
      <c r="F13" s="1" t="s">
        <v>123</v>
      </c>
      <c r="G13" s="3">
        <v>89998.61</v>
      </c>
      <c r="H13" s="3">
        <v>89998.61</v>
      </c>
      <c r="I13" s="4">
        <v>0</v>
      </c>
      <c r="J13" s="4">
        <v>0</v>
      </c>
      <c r="K13" s="3">
        <v>89998.61</v>
      </c>
      <c r="L13" s="3">
        <v>89998.61</v>
      </c>
      <c r="M13" s="4">
        <v>0</v>
      </c>
      <c r="N13" s="3">
        <v>89998.61</v>
      </c>
      <c r="O13" s="4">
        <v>0</v>
      </c>
      <c r="P13" s="3">
        <v>89998.61</v>
      </c>
      <c r="Q13" s="4">
        <v>0</v>
      </c>
      <c r="R13" s="3">
        <v>89998.61</v>
      </c>
    </row>
    <row r="14" spans="1:18" x14ac:dyDescent="0.25">
      <c r="A14" s="1" t="s">
        <v>112</v>
      </c>
      <c r="B14" s="1" t="s">
        <v>119</v>
      </c>
      <c r="C14" s="1" t="s">
        <v>122</v>
      </c>
      <c r="D14" s="1" t="s">
        <v>33</v>
      </c>
      <c r="E14" s="1" t="s">
        <v>31</v>
      </c>
      <c r="F14" s="1" t="s">
        <v>124</v>
      </c>
      <c r="G14" s="3">
        <v>198509.5</v>
      </c>
      <c r="H14" s="3">
        <v>198509.5</v>
      </c>
      <c r="I14" s="4">
        <v>0</v>
      </c>
      <c r="J14" s="4">
        <v>0</v>
      </c>
      <c r="K14" s="3">
        <v>198509.5</v>
      </c>
      <c r="L14" s="3">
        <v>198509.5</v>
      </c>
      <c r="M14" s="4">
        <v>0</v>
      </c>
      <c r="N14" s="3">
        <v>198509.5</v>
      </c>
      <c r="O14" s="4">
        <v>0</v>
      </c>
      <c r="P14" s="3">
        <v>198509.5</v>
      </c>
      <c r="Q14" s="4">
        <v>0</v>
      </c>
      <c r="R14" s="3">
        <v>198509.5</v>
      </c>
    </row>
    <row r="15" spans="1:18" x14ac:dyDescent="0.25">
      <c r="A15" s="1" t="s">
        <v>112</v>
      </c>
      <c r="B15" s="1" t="s">
        <v>119</v>
      </c>
      <c r="C15" s="1" t="s">
        <v>122</v>
      </c>
      <c r="D15" s="1" t="s">
        <v>33</v>
      </c>
      <c r="E15" s="1" t="s">
        <v>11</v>
      </c>
      <c r="F15" s="1" t="s">
        <v>123</v>
      </c>
      <c r="G15" s="3">
        <v>37970</v>
      </c>
      <c r="H15" s="3">
        <v>37970</v>
      </c>
      <c r="I15" s="4">
        <v>0</v>
      </c>
      <c r="J15" s="4">
        <v>0</v>
      </c>
      <c r="K15" s="3">
        <v>37970</v>
      </c>
      <c r="L15" s="3">
        <v>37970</v>
      </c>
      <c r="M15" s="4">
        <v>0</v>
      </c>
      <c r="N15" s="3">
        <v>37970</v>
      </c>
      <c r="O15" s="4">
        <v>0</v>
      </c>
      <c r="P15" s="3">
        <v>37970</v>
      </c>
      <c r="Q15" s="4">
        <v>0</v>
      </c>
      <c r="R15" s="3">
        <v>37970</v>
      </c>
    </row>
    <row r="16" spans="1:18" x14ac:dyDescent="0.25">
      <c r="A16" s="1" t="s">
        <v>112</v>
      </c>
      <c r="B16" s="1" t="s">
        <v>119</v>
      </c>
      <c r="C16" s="1" t="s">
        <v>122</v>
      </c>
      <c r="D16" s="1" t="s">
        <v>33</v>
      </c>
      <c r="E16" s="1" t="s">
        <v>11</v>
      </c>
      <c r="F16" s="1" t="s">
        <v>124</v>
      </c>
      <c r="G16" s="3">
        <v>24392.53</v>
      </c>
      <c r="H16" s="3">
        <v>24392.53</v>
      </c>
      <c r="I16" s="4">
        <v>0</v>
      </c>
      <c r="J16" s="4">
        <v>0</v>
      </c>
      <c r="K16" s="3">
        <v>11456.72</v>
      </c>
      <c r="L16" s="3">
        <v>11456.72</v>
      </c>
      <c r="M16" s="4">
        <v>0</v>
      </c>
      <c r="N16" s="3">
        <v>11456.72</v>
      </c>
      <c r="O16" s="3">
        <v>12935.81</v>
      </c>
      <c r="P16" s="3">
        <v>24392.53</v>
      </c>
      <c r="Q16" s="3">
        <v>12935.81</v>
      </c>
      <c r="R16" s="3">
        <v>24392.53</v>
      </c>
    </row>
    <row r="17" spans="1:18" x14ac:dyDescent="0.25">
      <c r="A17" s="1" t="s">
        <v>112</v>
      </c>
      <c r="B17" s="1" t="s">
        <v>119</v>
      </c>
      <c r="C17" s="1" t="s">
        <v>122</v>
      </c>
      <c r="D17" s="1" t="s">
        <v>33</v>
      </c>
      <c r="E17" s="1" t="s">
        <v>24</v>
      </c>
      <c r="F17" s="1" t="s">
        <v>123</v>
      </c>
      <c r="G17" s="3">
        <v>1695.5</v>
      </c>
      <c r="H17" s="3">
        <v>1695.5</v>
      </c>
      <c r="I17" s="4">
        <v>0</v>
      </c>
      <c r="J17" s="4">
        <v>0</v>
      </c>
      <c r="K17" s="3">
        <v>1695.5</v>
      </c>
      <c r="L17" s="3">
        <v>1695.5</v>
      </c>
      <c r="M17" s="4">
        <v>0</v>
      </c>
      <c r="N17" s="3">
        <v>1695.5</v>
      </c>
      <c r="O17" s="4">
        <v>0</v>
      </c>
      <c r="P17" s="3">
        <v>1695.5</v>
      </c>
      <c r="Q17" s="4">
        <v>0</v>
      </c>
      <c r="R17" s="3">
        <v>1695.5</v>
      </c>
    </row>
    <row r="18" spans="1:18" x14ac:dyDescent="0.25">
      <c r="A18" s="1" t="s">
        <v>112</v>
      </c>
      <c r="B18" s="1" t="s">
        <v>119</v>
      </c>
      <c r="C18" s="1" t="s">
        <v>122</v>
      </c>
      <c r="D18" s="1" t="s">
        <v>118</v>
      </c>
      <c r="E18" s="1" t="s">
        <v>7</v>
      </c>
      <c r="F18" s="1" t="s">
        <v>28</v>
      </c>
      <c r="G18" s="3">
        <v>30297.45</v>
      </c>
      <c r="H18" s="3">
        <v>30297.45</v>
      </c>
      <c r="I18" s="4">
        <v>0</v>
      </c>
      <c r="J18" s="4">
        <v>0</v>
      </c>
      <c r="K18" s="3">
        <v>30297.45</v>
      </c>
      <c r="L18" s="3">
        <v>30297.45</v>
      </c>
      <c r="M18" s="4">
        <v>0</v>
      </c>
      <c r="N18" s="3">
        <v>30297.45</v>
      </c>
      <c r="O18" s="4">
        <v>0</v>
      </c>
      <c r="P18" s="3">
        <v>30297.45</v>
      </c>
      <c r="Q18" s="4">
        <v>0</v>
      </c>
      <c r="R18" s="3">
        <v>30297.45</v>
      </c>
    </row>
    <row r="19" spans="1:18" x14ac:dyDescent="0.25">
      <c r="A19" s="1" t="s">
        <v>112</v>
      </c>
      <c r="B19" s="1" t="s">
        <v>119</v>
      </c>
      <c r="C19" s="1" t="s">
        <v>126</v>
      </c>
      <c r="D19" s="1" t="s">
        <v>117</v>
      </c>
      <c r="E19" s="1" t="s">
        <v>127</v>
      </c>
      <c r="F19" s="1" t="s">
        <v>28</v>
      </c>
      <c r="G19" s="3">
        <v>13443970</v>
      </c>
      <c r="H19" s="3">
        <v>13443970</v>
      </c>
      <c r="I19" s="4">
        <v>0</v>
      </c>
      <c r="J19" s="4">
        <v>0</v>
      </c>
      <c r="K19" s="3">
        <v>7631300</v>
      </c>
      <c r="L19" s="3">
        <v>7631300</v>
      </c>
      <c r="M19" s="4">
        <v>0</v>
      </c>
      <c r="N19" s="3">
        <v>7631300</v>
      </c>
      <c r="O19" s="3">
        <v>5812670</v>
      </c>
      <c r="P19" s="3">
        <v>13443970</v>
      </c>
      <c r="Q19" s="3">
        <v>5812670</v>
      </c>
      <c r="R19" s="3">
        <v>13443970</v>
      </c>
    </row>
    <row r="20" spans="1:18" x14ac:dyDescent="0.25">
      <c r="A20" s="1" t="s">
        <v>112</v>
      </c>
      <c r="B20" s="1" t="s">
        <v>119</v>
      </c>
      <c r="C20" s="1" t="s">
        <v>128</v>
      </c>
      <c r="D20" s="1" t="s">
        <v>129</v>
      </c>
      <c r="E20" s="1" t="s">
        <v>11</v>
      </c>
      <c r="F20" s="1" t="s">
        <v>28</v>
      </c>
      <c r="G20" s="3">
        <v>18049362.239999998</v>
      </c>
      <c r="H20" s="3">
        <v>3049362.24</v>
      </c>
      <c r="I20" s="4">
        <v>0</v>
      </c>
      <c r="J20" s="4">
        <v>0</v>
      </c>
      <c r="K20" s="3">
        <v>90045.95</v>
      </c>
      <c r="L20" s="3">
        <v>90045.95</v>
      </c>
      <c r="M20" s="4">
        <v>0</v>
      </c>
      <c r="N20" s="3">
        <v>90045.95</v>
      </c>
      <c r="O20" s="3">
        <v>17959316.289999999</v>
      </c>
      <c r="P20" s="3">
        <v>3049362.24</v>
      </c>
      <c r="Q20" s="3">
        <v>2959316.29</v>
      </c>
      <c r="R20" s="3">
        <v>18049362.239999998</v>
      </c>
    </row>
    <row r="21" spans="1:18" x14ac:dyDescent="0.25">
      <c r="A21" s="1" t="s">
        <v>112</v>
      </c>
      <c r="B21" s="1" t="s">
        <v>119</v>
      </c>
      <c r="C21" s="1" t="s">
        <v>128</v>
      </c>
      <c r="D21" s="1" t="s">
        <v>118</v>
      </c>
      <c r="E21" s="1" t="s">
        <v>7</v>
      </c>
      <c r="F21" s="1" t="s">
        <v>28</v>
      </c>
      <c r="G21" s="3">
        <v>50000</v>
      </c>
      <c r="H21" s="3">
        <v>50000</v>
      </c>
      <c r="I21" s="4">
        <v>0</v>
      </c>
      <c r="J21" s="4">
        <v>0</v>
      </c>
      <c r="K21" s="3">
        <v>50000</v>
      </c>
      <c r="L21" s="3">
        <v>50000</v>
      </c>
      <c r="M21" s="4">
        <v>0</v>
      </c>
      <c r="N21" s="3">
        <v>50000</v>
      </c>
      <c r="O21" s="4">
        <v>0</v>
      </c>
      <c r="P21" s="3">
        <v>50000</v>
      </c>
      <c r="Q21" s="4">
        <v>0</v>
      </c>
      <c r="R21" s="3">
        <v>50000</v>
      </c>
    </row>
    <row r="22" spans="1:18" x14ac:dyDescent="0.25">
      <c r="A22" s="1" t="s">
        <v>112</v>
      </c>
      <c r="B22" s="1" t="s">
        <v>119</v>
      </c>
      <c r="C22" s="1" t="s">
        <v>130</v>
      </c>
      <c r="D22" s="1" t="s">
        <v>129</v>
      </c>
      <c r="E22" s="1" t="s">
        <v>11</v>
      </c>
      <c r="F22" s="1" t="s">
        <v>131</v>
      </c>
      <c r="G22" s="3">
        <v>1100000</v>
      </c>
      <c r="H22" s="3">
        <v>1100000</v>
      </c>
      <c r="I22" s="4">
        <v>0</v>
      </c>
      <c r="J22" s="4">
        <v>0</v>
      </c>
      <c r="K22" s="3">
        <v>1000000</v>
      </c>
      <c r="L22" s="4">
        <v>0</v>
      </c>
      <c r="M22" s="4">
        <v>0</v>
      </c>
      <c r="N22" s="4">
        <v>0</v>
      </c>
      <c r="O22" s="3">
        <v>1100000</v>
      </c>
      <c r="P22" s="3">
        <v>1100000</v>
      </c>
      <c r="Q22" s="3">
        <v>1100000</v>
      </c>
      <c r="R22" s="3">
        <v>1100000</v>
      </c>
    </row>
    <row r="23" spans="1:18" x14ac:dyDescent="0.25">
      <c r="A23" s="1" t="s">
        <v>112</v>
      </c>
      <c r="B23" s="1" t="s">
        <v>17</v>
      </c>
      <c r="C23" s="1" t="s">
        <v>132</v>
      </c>
      <c r="D23" s="1" t="s">
        <v>117</v>
      </c>
      <c r="E23" s="1" t="s">
        <v>20</v>
      </c>
      <c r="F23" s="1" t="s">
        <v>28</v>
      </c>
      <c r="G23" s="3">
        <v>21000</v>
      </c>
      <c r="H23" s="3">
        <v>21000</v>
      </c>
      <c r="I23" s="4">
        <v>0</v>
      </c>
      <c r="J23" s="4">
        <v>0</v>
      </c>
      <c r="K23" s="4">
        <v>0</v>
      </c>
      <c r="L23" s="4">
        <v>0</v>
      </c>
      <c r="M23" s="4">
        <v>0</v>
      </c>
      <c r="N23" s="4">
        <v>0</v>
      </c>
      <c r="O23" s="3">
        <v>21000</v>
      </c>
      <c r="P23" s="3">
        <v>21000</v>
      </c>
      <c r="Q23" s="3">
        <v>21000</v>
      </c>
      <c r="R23" s="3">
        <v>21000</v>
      </c>
    </row>
    <row r="24" spans="1:18" x14ac:dyDescent="0.25">
      <c r="A24" s="1" t="s">
        <v>112</v>
      </c>
      <c r="B24" s="1" t="s">
        <v>17</v>
      </c>
      <c r="C24" s="1" t="s">
        <v>133</v>
      </c>
      <c r="D24" s="1" t="s">
        <v>33</v>
      </c>
      <c r="E24" s="1" t="s">
        <v>22</v>
      </c>
      <c r="F24" s="1" t="s">
        <v>28</v>
      </c>
      <c r="G24" s="3">
        <v>183000</v>
      </c>
      <c r="H24" s="3">
        <v>183000</v>
      </c>
      <c r="I24" s="4">
        <v>0</v>
      </c>
      <c r="J24" s="4">
        <v>0</v>
      </c>
      <c r="K24" s="3">
        <v>158406.23000000001</v>
      </c>
      <c r="L24" s="3">
        <v>97539.839999999997</v>
      </c>
      <c r="M24" s="4">
        <v>0</v>
      </c>
      <c r="N24" s="3">
        <v>97539.839999999997</v>
      </c>
      <c r="O24" s="3">
        <v>85460.160000000003</v>
      </c>
      <c r="P24" s="3">
        <v>183000</v>
      </c>
      <c r="Q24" s="3">
        <v>85460.160000000003</v>
      </c>
      <c r="R24" s="3">
        <v>183000</v>
      </c>
    </row>
    <row r="25" spans="1:18" x14ac:dyDescent="0.25">
      <c r="G25" s="5" t="s">
        <v>134</v>
      </c>
    </row>
    <row r="26" spans="1:18" s="23" customFormat="1" x14ac:dyDescent="0.25">
      <c r="A26" s="20" t="s">
        <v>29</v>
      </c>
      <c r="B26" s="20" t="s">
        <v>119</v>
      </c>
      <c r="C26" s="20" t="s">
        <v>135</v>
      </c>
      <c r="D26" s="20" t="s">
        <v>129</v>
      </c>
      <c r="E26" s="20" t="s">
        <v>11</v>
      </c>
      <c r="F26" s="20" t="s">
        <v>28</v>
      </c>
      <c r="G26" s="21">
        <v>5218545.83</v>
      </c>
      <c r="H26" s="21">
        <v>5218545.83</v>
      </c>
      <c r="I26" s="21">
        <v>5208950.6100000003</v>
      </c>
      <c r="J26" s="21">
        <v>5208950.6100000003</v>
      </c>
      <c r="K26" s="21">
        <v>5209000</v>
      </c>
      <c r="L26" s="21">
        <v>5208950.6100000003</v>
      </c>
      <c r="M26" s="21">
        <v>5208950.6100000003</v>
      </c>
      <c r="N26" s="21">
        <v>5208950.6100000003</v>
      </c>
      <c r="O26" s="21">
        <v>9595.2199999999993</v>
      </c>
      <c r="P26" s="21">
        <v>9595.2199999999993</v>
      </c>
      <c r="Q26" s="21">
        <v>9595.2199999999993</v>
      </c>
      <c r="R26" s="21">
        <v>5218545.83</v>
      </c>
    </row>
    <row r="27" spans="1:18" x14ac:dyDescent="0.25">
      <c r="G27" s="5" t="s">
        <v>136</v>
      </c>
    </row>
    <row r="28" spans="1:18" s="23" customFormat="1" x14ac:dyDescent="0.25">
      <c r="A28" s="20" t="s">
        <v>29</v>
      </c>
      <c r="B28" s="20" t="s">
        <v>17</v>
      </c>
      <c r="C28" s="20" t="s">
        <v>16</v>
      </c>
      <c r="D28" s="20" t="s">
        <v>19</v>
      </c>
      <c r="E28" s="20" t="s">
        <v>35</v>
      </c>
      <c r="F28" s="20" t="s">
        <v>28</v>
      </c>
      <c r="G28" s="21">
        <v>2106015.2000000002</v>
      </c>
      <c r="H28" s="21">
        <v>2106015.2000000002</v>
      </c>
      <c r="I28" s="22">
        <v>0</v>
      </c>
      <c r="J28" s="22">
        <v>0</v>
      </c>
      <c r="K28" s="21">
        <v>2106015.2000000002</v>
      </c>
      <c r="L28" s="21">
        <v>1959300.1</v>
      </c>
      <c r="M28" s="22">
        <v>0</v>
      </c>
      <c r="N28" s="21">
        <v>1959300.1</v>
      </c>
      <c r="O28" s="21">
        <v>146715.1</v>
      </c>
      <c r="P28" s="21">
        <v>2106015.2000000002</v>
      </c>
      <c r="Q28" s="21">
        <v>146715.1</v>
      </c>
      <c r="R28" s="21">
        <v>2106015.2000000002</v>
      </c>
    </row>
    <row r="29" spans="1:18" s="23" customFormat="1" x14ac:dyDescent="0.25">
      <c r="A29" s="20" t="s">
        <v>29</v>
      </c>
      <c r="B29" s="20" t="s">
        <v>17</v>
      </c>
      <c r="C29" s="20" t="s">
        <v>16</v>
      </c>
      <c r="D29" s="20" t="s">
        <v>19</v>
      </c>
      <c r="E29" s="20" t="s">
        <v>30</v>
      </c>
      <c r="F29" s="20" t="s">
        <v>28</v>
      </c>
      <c r="G29" s="21">
        <v>636035</v>
      </c>
      <c r="H29" s="21">
        <v>636035</v>
      </c>
      <c r="I29" s="22">
        <v>0</v>
      </c>
      <c r="J29" s="22">
        <v>0</v>
      </c>
      <c r="K29" s="21">
        <v>636035</v>
      </c>
      <c r="L29" s="21">
        <v>556668.61</v>
      </c>
      <c r="M29" s="22">
        <v>0</v>
      </c>
      <c r="N29" s="21">
        <v>556668.61</v>
      </c>
      <c r="O29" s="21">
        <v>79366.39</v>
      </c>
      <c r="P29" s="21">
        <v>636035</v>
      </c>
      <c r="Q29" s="21">
        <v>79366.39</v>
      </c>
      <c r="R29" s="21">
        <v>636035</v>
      </c>
    </row>
    <row r="30" spans="1:18" s="23" customFormat="1" x14ac:dyDescent="0.25">
      <c r="A30" s="20" t="s">
        <v>29</v>
      </c>
      <c r="B30" s="20" t="s">
        <v>17</v>
      </c>
      <c r="C30" s="20" t="s">
        <v>16</v>
      </c>
      <c r="D30" s="20" t="s">
        <v>9</v>
      </c>
      <c r="E30" s="20" t="s">
        <v>12</v>
      </c>
      <c r="F30" s="20" t="s">
        <v>28</v>
      </c>
      <c r="G30" s="21">
        <v>23908</v>
      </c>
      <c r="H30" s="21">
        <v>23908</v>
      </c>
      <c r="I30" s="22">
        <v>0</v>
      </c>
      <c r="J30" s="22">
        <v>0</v>
      </c>
      <c r="K30" s="21">
        <v>16268</v>
      </c>
      <c r="L30" s="21">
        <v>14375</v>
      </c>
      <c r="M30" s="22">
        <v>0</v>
      </c>
      <c r="N30" s="21">
        <v>14375</v>
      </c>
      <c r="O30" s="21">
        <v>9533</v>
      </c>
      <c r="P30" s="21">
        <v>23908</v>
      </c>
      <c r="Q30" s="21">
        <v>9533</v>
      </c>
      <c r="R30" s="21">
        <v>23908</v>
      </c>
    </row>
    <row r="31" spans="1:18" s="23" customFormat="1" x14ac:dyDescent="0.25">
      <c r="A31" s="20" t="s">
        <v>29</v>
      </c>
      <c r="B31" s="20" t="s">
        <v>17</v>
      </c>
      <c r="C31" s="20" t="s">
        <v>16</v>
      </c>
      <c r="D31" s="20" t="s">
        <v>20</v>
      </c>
      <c r="E31" s="20" t="s">
        <v>23</v>
      </c>
      <c r="F31" s="20" t="s">
        <v>28</v>
      </c>
      <c r="G31" s="21">
        <v>32955</v>
      </c>
      <c r="H31" s="21">
        <v>32955</v>
      </c>
      <c r="I31" s="22">
        <v>0</v>
      </c>
      <c r="J31" s="22">
        <v>0</v>
      </c>
      <c r="K31" s="21">
        <v>28845</v>
      </c>
      <c r="L31" s="21">
        <v>28167.02</v>
      </c>
      <c r="M31" s="22">
        <v>0</v>
      </c>
      <c r="N31" s="21">
        <v>28167.02</v>
      </c>
      <c r="O31" s="21">
        <v>4787.9799999999996</v>
      </c>
      <c r="P31" s="21">
        <v>32955</v>
      </c>
      <c r="Q31" s="21">
        <v>4787.9799999999996</v>
      </c>
      <c r="R31" s="21">
        <v>32955</v>
      </c>
    </row>
    <row r="32" spans="1:18" s="23" customFormat="1" x14ac:dyDescent="0.25">
      <c r="A32" s="20" t="s">
        <v>29</v>
      </c>
      <c r="B32" s="20" t="s">
        <v>17</v>
      </c>
      <c r="C32" s="20" t="s">
        <v>16</v>
      </c>
      <c r="D32" s="20" t="s">
        <v>20</v>
      </c>
      <c r="E32" s="20" t="s">
        <v>31</v>
      </c>
      <c r="F32" s="20" t="s">
        <v>28</v>
      </c>
      <c r="G32" s="21">
        <v>36843</v>
      </c>
      <c r="H32" s="21">
        <v>36843</v>
      </c>
      <c r="I32" s="22">
        <v>0</v>
      </c>
      <c r="J32" s="22">
        <v>0</v>
      </c>
      <c r="K32" s="21">
        <v>15820</v>
      </c>
      <c r="L32" s="21">
        <v>15820</v>
      </c>
      <c r="M32" s="22">
        <v>0</v>
      </c>
      <c r="N32" s="21">
        <v>15820</v>
      </c>
      <c r="O32" s="21">
        <v>21023</v>
      </c>
      <c r="P32" s="21">
        <v>36843</v>
      </c>
      <c r="Q32" s="21">
        <v>21023</v>
      </c>
      <c r="R32" s="21">
        <v>36843</v>
      </c>
    </row>
    <row r="33" spans="1:18" s="23" customFormat="1" x14ac:dyDescent="0.25">
      <c r="A33" s="20" t="s">
        <v>29</v>
      </c>
      <c r="B33" s="20" t="s">
        <v>17</v>
      </c>
      <c r="C33" s="20" t="s">
        <v>16</v>
      </c>
      <c r="D33" s="20" t="s">
        <v>20</v>
      </c>
      <c r="E33" s="20" t="s">
        <v>22</v>
      </c>
      <c r="F33" s="20" t="s">
        <v>28</v>
      </c>
      <c r="G33" s="21">
        <v>554958</v>
      </c>
      <c r="H33" s="21">
        <v>436820</v>
      </c>
      <c r="I33" s="21">
        <v>200000</v>
      </c>
      <c r="J33" s="21">
        <v>200000</v>
      </c>
      <c r="K33" s="21">
        <v>286443.8</v>
      </c>
      <c r="L33" s="21">
        <v>283320</v>
      </c>
      <c r="M33" s="21">
        <v>200000</v>
      </c>
      <c r="N33" s="21">
        <v>283320</v>
      </c>
      <c r="O33" s="21">
        <v>271638</v>
      </c>
      <c r="P33" s="21">
        <v>236820</v>
      </c>
      <c r="Q33" s="21">
        <v>153500</v>
      </c>
      <c r="R33" s="21">
        <v>554958</v>
      </c>
    </row>
    <row r="34" spans="1:18" s="23" customFormat="1" x14ac:dyDescent="0.25">
      <c r="A34" s="20" t="s">
        <v>29</v>
      </c>
      <c r="B34" s="20" t="s">
        <v>17</v>
      </c>
      <c r="C34" s="20" t="s">
        <v>16</v>
      </c>
      <c r="D34" s="20" t="s">
        <v>20</v>
      </c>
      <c r="E34" s="20" t="s">
        <v>11</v>
      </c>
      <c r="F34" s="20" t="s">
        <v>28</v>
      </c>
      <c r="G34" s="21">
        <v>297750.96000000002</v>
      </c>
      <c r="H34" s="21">
        <v>297750.96000000002</v>
      </c>
      <c r="I34" s="21">
        <v>116250.96</v>
      </c>
      <c r="J34" s="21">
        <v>116250.96</v>
      </c>
      <c r="K34" s="21">
        <v>297750.96000000002</v>
      </c>
      <c r="L34" s="21">
        <v>297750.96000000002</v>
      </c>
      <c r="M34" s="21">
        <v>116250.96</v>
      </c>
      <c r="N34" s="21">
        <v>297750.96000000002</v>
      </c>
      <c r="O34" s="22">
        <v>0</v>
      </c>
      <c r="P34" s="21">
        <v>181500</v>
      </c>
      <c r="Q34" s="22">
        <v>0</v>
      </c>
      <c r="R34" s="21">
        <v>297750.96000000002</v>
      </c>
    </row>
    <row r="35" spans="1:18" s="23" customFormat="1" x14ac:dyDescent="0.25">
      <c r="A35" s="20" t="s">
        <v>29</v>
      </c>
      <c r="B35" s="20" t="s">
        <v>17</v>
      </c>
      <c r="C35" s="20" t="s">
        <v>16</v>
      </c>
      <c r="D35" s="20" t="s">
        <v>20</v>
      </c>
      <c r="E35" s="20" t="s">
        <v>24</v>
      </c>
      <c r="F35" s="20" t="s">
        <v>28</v>
      </c>
      <c r="G35" s="21">
        <v>47767.47</v>
      </c>
      <c r="H35" s="21">
        <v>47767.47</v>
      </c>
      <c r="I35" s="22">
        <v>0</v>
      </c>
      <c r="J35" s="22">
        <v>0</v>
      </c>
      <c r="K35" s="21">
        <v>47766.68</v>
      </c>
      <c r="L35" s="21">
        <v>47766.68</v>
      </c>
      <c r="M35" s="22">
        <v>0</v>
      </c>
      <c r="N35" s="21">
        <v>47766.68</v>
      </c>
      <c r="O35" s="21">
        <v>0.79</v>
      </c>
      <c r="P35" s="21">
        <v>47767.47</v>
      </c>
      <c r="Q35" s="21">
        <v>0.79</v>
      </c>
      <c r="R35" s="21">
        <v>47767.47</v>
      </c>
    </row>
    <row r="36" spans="1:18" s="23" customFormat="1" x14ac:dyDescent="0.25">
      <c r="A36" s="20" t="s">
        <v>29</v>
      </c>
      <c r="B36" s="20" t="s">
        <v>17</v>
      </c>
      <c r="C36" s="20" t="s">
        <v>16</v>
      </c>
      <c r="D36" s="20" t="s">
        <v>33</v>
      </c>
      <c r="E36" s="20" t="s">
        <v>23</v>
      </c>
      <c r="F36" s="20" t="s">
        <v>28</v>
      </c>
      <c r="G36" s="21">
        <v>5167</v>
      </c>
      <c r="H36" s="21">
        <v>5167</v>
      </c>
      <c r="I36" s="21">
        <v>1680</v>
      </c>
      <c r="J36" s="21">
        <v>1680</v>
      </c>
      <c r="K36" s="21">
        <v>5167</v>
      </c>
      <c r="L36" s="21">
        <v>5167</v>
      </c>
      <c r="M36" s="21">
        <v>1680</v>
      </c>
      <c r="N36" s="21">
        <v>5167</v>
      </c>
      <c r="O36" s="22">
        <v>0</v>
      </c>
      <c r="P36" s="21">
        <v>3487</v>
      </c>
      <c r="Q36" s="22">
        <v>0</v>
      </c>
      <c r="R36" s="21">
        <v>5167</v>
      </c>
    </row>
    <row r="37" spans="1:18" s="23" customFormat="1" x14ac:dyDescent="0.25">
      <c r="A37" s="20" t="s">
        <v>29</v>
      </c>
      <c r="B37" s="20" t="s">
        <v>17</v>
      </c>
      <c r="C37" s="20" t="s">
        <v>16</v>
      </c>
      <c r="D37" s="20" t="s">
        <v>33</v>
      </c>
      <c r="E37" s="20" t="s">
        <v>18</v>
      </c>
      <c r="F37" s="20" t="s">
        <v>28</v>
      </c>
      <c r="G37" s="21">
        <v>47536</v>
      </c>
      <c r="H37" s="21">
        <v>47536</v>
      </c>
      <c r="I37" s="22">
        <v>0</v>
      </c>
      <c r="J37" s="22">
        <v>0</v>
      </c>
      <c r="K37" s="21">
        <v>34644.199999999997</v>
      </c>
      <c r="L37" s="21">
        <v>28486.51</v>
      </c>
      <c r="M37" s="22">
        <v>0</v>
      </c>
      <c r="N37" s="21">
        <v>28486.51</v>
      </c>
      <c r="O37" s="21">
        <v>19049.490000000002</v>
      </c>
      <c r="P37" s="21">
        <v>47536</v>
      </c>
      <c r="Q37" s="21">
        <v>19049.490000000002</v>
      </c>
      <c r="R37" s="21">
        <v>47536</v>
      </c>
    </row>
    <row r="38" spans="1:18" s="23" customFormat="1" x14ac:dyDescent="0.25">
      <c r="A38" s="20" t="s">
        <v>29</v>
      </c>
      <c r="B38" s="20" t="s">
        <v>17</v>
      </c>
      <c r="C38" s="20" t="s">
        <v>16</v>
      </c>
      <c r="D38" s="20" t="s">
        <v>33</v>
      </c>
      <c r="E38" s="20" t="s">
        <v>31</v>
      </c>
      <c r="F38" s="20" t="s">
        <v>28</v>
      </c>
      <c r="G38" s="21">
        <v>58850</v>
      </c>
      <c r="H38" s="21">
        <v>58850</v>
      </c>
      <c r="I38" s="22">
        <v>0</v>
      </c>
      <c r="J38" s="22">
        <v>0</v>
      </c>
      <c r="K38" s="21">
        <v>33683.160000000003</v>
      </c>
      <c r="L38" s="21">
        <v>33259.83</v>
      </c>
      <c r="M38" s="22">
        <v>0</v>
      </c>
      <c r="N38" s="21">
        <v>33259.83</v>
      </c>
      <c r="O38" s="21">
        <v>25590.17</v>
      </c>
      <c r="P38" s="21">
        <v>58850</v>
      </c>
      <c r="Q38" s="21">
        <v>25590.17</v>
      </c>
      <c r="R38" s="21">
        <v>58850</v>
      </c>
    </row>
    <row r="39" spans="1:18" s="23" customFormat="1" x14ac:dyDescent="0.25">
      <c r="A39" s="20" t="s">
        <v>29</v>
      </c>
      <c r="B39" s="20" t="s">
        <v>17</v>
      </c>
      <c r="C39" s="20" t="s">
        <v>16</v>
      </c>
      <c r="D39" s="20" t="s">
        <v>33</v>
      </c>
      <c r="E39" s="20" t="s">
        <v>22</v>
      </c>
      <c r="F39" s="20" t="s">
        <v>28</v>
      </c>
      <c r="G39" s="21">
        <v>117353</v>
      </c>
      <c r="H39" s="21">
        <v>117353</v>
      </c>
      <c r="I39" s="22">
        <v>0</v>
      </c>
      <c r="J39" s="22">
        <v>0</v>
      </c>
      <c r="K39" s="21">
        <v>117353</v>
      </c>
      <c r="L39" s="21">
        <v>89800.3</v>
      </c>
      <c r="M39" s="22">
        <v>0</v>
      </c>
      <c r="N39" s="21">
        <v>89800.3</v>
      </c>
      <c r="O39" s="21">
        <v>27552.7</v>
      </c>
      <c r="P39" s="21">
        <v>117353</v>
      </c>
      <c r="Q39" s="21">
        <v>27552.7</v>
      </c>
      <c r="R39" s="21">
        <v>117353</v>
      </c>
    </row>
    <row r="40" spans="1:18" s="23" customFormat="1" x14ac:dyDescent="0.25">
      <c r="A40" s="20" t="s">
        <v>29</v>
      </c>
      <c r="B40" s="20" t="s">
        <v>17</v>
      </c>
      <c r="C40" s="20" t="s">
        <v>16</v>
      </c>
      <c r="D40" s="20" t="s">
        <v>33</v>
      </c>
      <c r="E40" s="20" t="s">
        <v>11</v>
      </c>
      <c r="F40" s="20" t="s">
        <v>28</v>
      </c>
      <c r="G40" s="21">
        <v>191606</v>
      </c>
      <c r="H40" s="21">
        <v>191606</v>
      </c>
      <c r="I40" s="21">
        <v>166270</v>
      </c>
      <c r="J40" s="21">
        <v>166270</v>
      </c>
      <c r="K40" s="21">
        <v>191606</v>
      </c>
      <c r="L40" s="21">
        <v>191606</v>
      </c>
      <c r="M40" s="21">
        <v>166270</v>
      </c>
      <c r="N40" s="21">
        <v>191606</v>
      </c>
      <c r="O40" s="22">
        <v>0</v>
      </c>
      <c r="P40" s="21">
        <v>25336</v>
      </c>
      <c r="Q40" s="22">
        <v>0</v>
      </c>
      <c r="R40" s="21">
        <v>191606</v>
      </c>
    </row>
    <row r="41" spans="1:18" s="23" customFormat="1" x14ac:dyDescent="0.25">
      <c r="A41" s="20" t="s">
        <v>29</v>
      </c>
      <c r="B41" s="20" t="s">
        <v>17</v>
      </c>
      <c r="C41" s="20" t="s">
        <v>16</v>
      </c>
      <c r="D41" s="20" t="s">
        <v>33</v>
      </c>
      <c r="E41" s="20" t="s">
        <v>24</v>
      </c>
      <c r="F41" s="20" t="s">
        <v>28</v>
      </c>
      <c r="G41" s="21">
        <v>93555.37</v>
      </c>
      <c r="H41" s="21">
        <v>93555.37</v>
      </c>
      <c r="I41" s="22">
        <v>0</v>
      </c>
      <c r="J41" s="22">
        <v>0</v>
      </c>
      <c r="K41" s="21">
        <v>78002</v>
      </c>
      <c r="L41" s="21">
        <v>73452.100000000006</v>
      </c>
      <c r="M41" s="22">
        <v>0</v>
      </c>
      <c r="N41" s="21">
        <v>73452.100000000006</v>
      </c>
      <c r="O41" s="21">
        <v>20103.27</v>
      </c>
      <c r="P41" s="21">
        <v>93555.37</v>
      </c>
      <c r="Q41" s="21">
        <v>20103.27</v>
      </c>
      <c r="R41" s="21">
        <v>93555.37</v>
      </c>
    </row>
  </sheetData>
  <autoFilter ref="A2:S51"/>
  <mergeCells count="1">
    <mergeCell ref="A1:R1"/>
  </mergeCells>
  <phoneticPr fontId="0" type="noConversion"/>
  <pageMargins left="0.7" right="0.7" top="0.75" bottom="0.75" header="0.3" footer="0.3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H43"/>
  <sheetViews>
    <sheetView tabSelected="1" view="pageBreakPreview" topLeftCell="A2" zoomScale="96" zoomScaleNormal="100" zoomScaleSheetLayoutView="96" workbookViewId="0">
      <selection activeCell="E14" sqref="E14:M14"/>
    </sheetView>
  </sheetViews>
  <sheetFormatPr defaultRowHeight="15" x14ac:dyDescent="0.2"/>
  <cols>
    <col min="1" max="1" width="12.5703125" style="47" customWidth="1"/>
    <col min="2" max="2" width="37.140625" style="47" customWidth="1"/>
    <col min="3" max="3" width="12.85546875" style="47" hidden="1" customWidth="1"/>
    <col min="4" max="5" width="11.5703125" style="47" customWidth="1"/>
    <col min="6" max="13" width="11" style="47" customWidth="1"/>
    <col min="14" max="14" width="31.140625" style="47" customWidth="1"/>
    <col min="15" max="16" width="0" style="47" hidden="1" customWidth="1"/>
    <col min="17" max="17" width="10.140625" style="47" hidden="1" customWidth="1"/>
    <col min="18" max="21" width="0" style="47" hidden="1" customWidth="1"/>
    <col min="22" max="22" width="10.140625" style="47" hidden="1" customWidth="1"/>
    <col min="23" max="23" width="14.85546875" style="47" hidden="1" customWidth="1"/>
    <col min="24" max="33" width="0" style="47" hidden="1" customWidth="1"/>
    <col min="34" max="16384" width="9.140625" style="47"/>
  </cols>
  <sheetData>
    <row r="1" spans="1:14" ht="20.25" hidden="1" customHeight="1" x14ac:dyDescent="0.2"/>
    <row r="2" spans="1:14" x14ac:dyDescent="0.2">
      <c r="J2" s="92" t="s">
        <v>285</v>
      </c>
    </row>
    <row r="3" spans="1:14" x14ac:dyDescent="0.2">
      <c r="J3" s="92" t="s">
        <v>282</v>
      </c>
    </row>
    <row r="4" spans="1:14" x14ac:dyDescent="0.2">
      <c r="J4" s="92" t="s">
        <v>177</v>
      </c>
    </row>
    <row r="5" spans="1:14" ht="18" x14ac:dyDescent="0.25">
      <c r="G5" s="48"/>
      <c r="J5" s="92" t="s">
        <v>289</v>
      </c>
    </row>
    <row r="6" spans="1:14" ht="15.75" customHeight="1" x14ac:dyDescent="0.2">
      <c r="N6" s="49" t="s">
        <v>36</v>
      </c>
    </row>
    <row r="7" spans="1:14" ht="33.75" hidden="1" customHeight="1" x14ac:dyDescent="0.25">
      <c r="G7" s="48"/>
      <c r="N7" s="49" t="s">
        <v>37</v>
      </c>
    </row>
    <row r="8" spans="1:14" ht="16.5" hidden="1" customHeight="1" x14ac:dyDescent="0.2">
      <c r="N8" s="49" t="s">
        <v>38</v>
      </c>
    </row>
    <row r="9" spans="1:14" hidden="1" x14ac:dyDescent="0.2">
      <c r="A9" s="50"/>
      <c r="N9" s="51"/>
    </row>
    <row r="10" spans="1:14" ht="15.75" hidden="1" customHeight="1" x14ac:dyDescent="0.2">
      <c r="I10" s="52"/>
    </row>
    <row r="11" spans="1:14" x14ac:dyDescent="0.2">
      <c r="I11" s="52" t="s">
        <v>170</v>
      </c>
    </row>
    <row r="12" spans="1:14" x14ac:dyDescent="0.2">
      <c r="A12" s="100" t="str">
        <f>UPPER("«Формирование современной городской среды городского округа Первоуральск на 2018- 2024 годы»")</f>
        <v>«ФОРМИРОВАНИЕ СОВРЕМЕННОЙ ГОРОДСКОЙ СРЕДЫ ГОРОДСКОГО ОКРУГА ПЕРВОУРАЛЬСК НА 2018- 2024 ГОДЫ»</v>
      </c>
      <c r="B12" s="100"/>
      <c r="C12" s="100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0"/>
    </row>
    <row r="13" spans="1:14" x14ac:dyDescent="0.2">
      <c r="A13" s="50"/>
    </row>
    <row r="14" spans="1:14" ht="30.75" customHeight="1" x14ac:dyDescent="0.2">
      <c r="A14" s="101" t="s">
        <v>235</v>
      </c>
      <c r="B14" s="101" t="s">
        <v>155</v>
      </c>
      <c r="C14" s="101" t="s">
        <v>278</v>
      </c>
      <c r="D14" s="101" t="s">
        <v>150</v>
      </c>
      <c r="E14" s="105" t="s">
        <v>171</v>
      </c>
      <c r="F14" s="106"/>
      <c r="G14" s="106"/>
      <c r="H14" s="106"/>
      <c r="I14" s="106"/>
      <c r="J14" s="106"/>
      <c r="K14" s="106"/>
      <c r="L14" s="106"/>
      <c r="M14" s="107"/>
      <c r="N14" s="101" t="s">
        <v>156</v>
      </c>
    </row>
    <row r="15" spans="1:14" ht="31.5" customHeight="1" x14ac:dyDescent="0.2">
      <c r="A15" s="102"/>
      <c r="B15" s="102"/>
      <c r="C15" s="102"/>
      <c r="D15" s="102"/>
      <c r="E15" s="46" t="s">
        <v>157</v>
      </c>
      <c r="F15" s="46" t="s">
        <v>158</v>
      </c>
      <c r="G15" s="99" t="s">
        <v>47</v>
      </c>
      <c r="H15" s="99" t="s">
        <v>48</v>
      </c>
      <c r="I15" s="99" t="s">
        <v>49</v>
      </c>
      <c r="J15" s="99" t="s">
        <v>152</v>
      </c>
      <c r="K15" s="99" t="s">
        <v>153</v>
      </c>
      <c r="L15" s="99" t="s">
        <v>209</v>
      </c>
      <c r="M15" s="99" t="s">
        <v>276</v>
      </c>
      <c r="N15" s="102"/>
    </row>
    <row r="16" spans="1:14" ht="19.5" customHeight="1" x14ac:dyDescent="0.2">
      <c r="A16" s="103"/>
      <c r="B16" s="103"/>
      <c r="C16" s="103"/>
      <c r="D16" s="103"/>
      <c r="E16" s="46">
        <v>2016</v>
      </c>
      <c r="F16" s="46">
        <v>2017</v>
      </c>
      <c r="G16" s="99"/>
      <c r="H16" s="99"/>
      <c r="I16" s="99"/>
      <c r="J16" s="99"/>
      <c r="K16" s="99"/>
      <c r="L16" s="99"/>
      <c r="M16" s="99"/>
      <c r="N16" s="103"/>
    </row>
    <row r="17" spans="1:34" ht="17.100000000000001" hidden="1" customHeight="1" x14ac:dyDescent="0.2">
      <c r="A17" s="104" t="s">
        <v>200</v>
      </c>
      <c r="B17" s="104"/>
      <c r="C17" s="104"/>
      <c r="D17" s="104"/>
      <c r="E17" s="104"/>
      <c r="F17" s="104"/>
      <c r="G17" s="104"/>
      <c r="H17" s="104"/>
      <c r="I17" s="104"/>
      <c r="J17" s="104"/>
      <c r="K17" s="104"/>
      <c r="L17" s="104"/>
      <c r="M17" s="104"/>
      <c r="N17" s="104"/>
    </row>
    <row r="18" spans="1:34" ht="32.25" customHeight="1" x14ac:dyDescent="0.2">
      <c r="A18" s="53" t="s">
        <v>159</v>
      </c>
      <c r="B18" s="108" t="s">
        <v>217</v>
      </c>
      <c r="C18" s="108"/>
      <c r="D18" s="108"/>
      <c r="E18" s="108"/>
      <c r="F18" s="108"/>
      <c r="G18" s="108"/>
      <c r="H18" s="108"/>
      <c r="I18" s="108"/>
      <c r="J18" s="108"/>
      <c r="K18" s="108"/>
      <c r="L18" s="108"/>
      <c r="M18" s="108"/>
      <c r="N18" s="108"/>
    </row>
    <row r="19" spans="1:34" ht="17.100000000000001" customHeight="1" x14ac:dyDescent="0.2">
      <c r="A19" s="53" t="s">
        <v>160</v>
      </c>
      <c r="B19" s="108" t="s">
        <v>180</v>
      </c>
      <c r="C19" s="108"/>
      <c r="D19" s="108"/>
      <c r="E19" s="108"/>
      <c r="F19" s="108"/>
      <c r="G19" s="108"/>
      <c r="H19" s="108"/>
      <c r="I19" s="108"/>
      <c r="J19" s="108"/>
      <c r="K19" s="108"/>
      <c r="L19" s="108"/>
      <c r="M19" s="108"/>
      <c r="N19" s="108"/>
    </row>
    <row r="20" spans="1:34" ht="100.5" customHeight="1" x14ac:dyDescent="0.2">
      <c r="A20" s="53" t="s">
        <v>161</v>
      </c>
      <c r="B20" s="97" t="s">
        <v>210</v>
      </c>
      <c r="C20" s="96">
        <v>1</v>
      </c>
      <c r="D20" s="53" t="s">
        <v>162</v>
      </c>
      <c r="E20" s="54">
        <f>3/656*100</f>
        <v>0.45731707317073167</v>
      </c>
      <c r="F20" s="54">
        <f>2/656*100</f>
        <v>0.3048780487804878</v>
      </c>
      <c r="G20" s="54">
        <f>1/656*100</f>
        <v>0.1524390243902439</v>
      </c>
      <c r="H20" s="54">
        <f>2/656*100</f>
        <v>0.3048780487804878</v>
      </c>
      <c r="I20" s="54">
        <f>2/656*100</f>
        <v>0.3048780487804878</v>
      </c>
      <c r="J20" s="54">
        <f>2/656*100</f>
        <v>0.3048780487804878</v>
      </c>
      <c r="K20" s="54">
        <f>1/656*100</f>
        <v>0.1524390243902439</v>
      </c>
      <c r="L20" s="54">
        <f>1/656*100</f>
        <v>0.1524390243902439</v>
      </c>
      <c r="M20" s="54">
        <f>1/656*100</f>
        <v>0.1524390243902439</v>
      </c>
      <c r="N20" s="55" t="s">
        <v>246</v>
      </c>
      <c r="AH20" s="47" t="s">
        <v>268</v>
      </c>
    </row>
    <row r="21" spans="1:34" ht="53.25" customHeight="1" x14ac:dyDescent="0.2">
      <c r="A21" s="53" t="s">
        <v>163</v>
      </c>
      <c r="B21" s="97" t="s">
        <v>227</v>
      </c>
      <c r="C21" s="96" t="s">
        <v>281</v>
      </c>
      <c r="D21" s="53" t="s">
        <v>179</v>
      </c>
      <c r="E21" s="53">
        <v>1</v>
      </c>
      <c r="F21" s="53">
        <v>5</v>
      </c>
      <c r="G21" s="53">
        <v>1</v>
      </c>
      <c r="H21" s="53">
        <v>1</v>
      </c>
      <c r="I21" s="53">
        <v>0</v>
      </c>
      <c r="J21" s="53">
        <v>0</v>
      </c>
      <c r="K21" s="53">
        <v>2</v>
      </c>
      <c r="L21" s="53">
        <v>2</v>
      </c>
      <c r="M21" s="53">
        <v>0</v>
      </c>
      <c r="N21" s="55" t="s">
        <v>246</v>
      </c>
      <c r="AH21" s="47" t="s">
        <v>269</v>
      </c>
    </row>
    <row r="22" spans="1:34" ht="69" customHeight="1" x14ac:dyDescent="0.2">
      <c r="A22" s="53" t="s">
        <v>164</v>
      </c>
      <c r="B22" s="97" t="s">
        <v>181</v>
      </c>
      <c r="C22" s="96">
        <v>3</v>
      </c>
      <c r="D22" s="53" t="s">
        <v>179</v>
      </c>
      <c r="E22" s="53">
        <v>0</v>
      </c>
      <c r="F22" s="53">
        <v>0</v>
      </c>
      <c r="G22" s="53">
        <v>5</v>
      </c>
      <c r="H22" s="53">
        <v>2</v>
      </c>
      <c r="I22" s="53">
        <v>1</v>
      </c>
      <c r="J22" s="53">
        <v>1</v>
      </c>
      <c r="K22" s="53">
        <v>0</v>
      </c>
      <c r="L22" s="53">
        <v>0</v>
      </c>
      <c r="M22" s="53">
        <v>0</v>
      </c>
      <c r="N22" s="55" t="s">
        <v>178</v>
      </c>
      <c r="AH22" s="47" t="s">
        <v>270</v>
      </c>
    </row>
    <row r="23" spans="1:34" ht="60.75" customHeight="1" x14ac:dyDescent="0.2">
      <c r="A23" s="56" t="s">
        <v>201</v>
      </c>
      <c r="B23" s="97" t="s">
        <v>182</v>
      </c>
      <c r="C23" s="96">
        <v>4</v>
      </c>
      <c r="D23" s="53" t="s">
        <v>165</v>
      </c>
      <c r="E23" s="53">
        <v>12</v>
      </c>
      <c r="F23" s="53">
        <v>12</v>
      </c>
      <c r="G23" s="53">
        <v>12</v>
      </c>
      <c r="H23" s="53">
        <v>12</v>
      </c>
      <c r="I23" s="53">
        <v>12</v>
      </c>
      <c r="J23" s="53">
        <v>12</v>
      </c>
      <c r="K23" s="53">
        <v>0</v>
      </c>
      <c r="L23" s="53">
        <v>0</v>
      </c>
      <c r="M23" s="53">
        <v>0</v>
      </c>
      <c r="N23" s="55" t="s">
        <v>246</v>
      </c>
    </row>
    <row r="24" spans="1:34" ht="94.5" customHeight="1" x14ac:dyDescent="0.2">
      <c r="A24" s="53" t="s">
        <v>166</v>
      </c>
      <c r="B24" s="97" t="s">
        <v>183</v>
      </c>
      <c r="C24" s="96">
        <v>5</v>
      </c>
      <c r="D24" s="53" t="s">
        <v>165</v>
      </c>
      <c r="E24" s="53">
        <v>1</v>
      </c>
      <c r="F24" s="53">
        <v>0</v>
      </c>
      <c r="G24" s="53">
        <v>2</v>
      </c>
      <c r="H24" s="53">
        <v>2</v>
      </c>
      <c r="I24" s="53">
        <v>2</v>
      </c>
      <c r="J24" s="53">
        <v>1</v>
      </c>
      <c r="K24" s="53">
        <v>1</v>
      </c>
      <c r="L24" s="53">
        <v>1</v>
      </c>
      <c r="M24" s="53">
        <v>0</v>
      </c>
      <c r="N24" s="55" t="s">
        <v>247</v>
      </c>
      <c r="AH24" s="47" t="s">
        <v>271</v>
      </c>
    </row>
    <row r="25" spans="1:34" ht="68.25" customHeight="1" x14ac:dyDescent="0.2">
      <c r="A25" s="53" t="s">
        <v>231</v>
      </c>
      <c r="B25" s="97" t="s">
        <v>232</v>
      </c>
      <c r="C25" s="95" t="s">
        <v>279</v>
      </c>
      <c r="D25" s="53" t="s">
        <v>233</v>
      </c>
      <c r="E25" s="53">
        <v>0</v>
      </c>
      <c r="F25" s="53">
        <v>0</v>
      </c>
      <c r="G25" s="53">
        <v>45000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5" t="s">
        <v>234</v>
      </c>
    </row>
    <row r="26" spans="1:34" ht="68.25" customHeight="1" x14ac:dyDescent="0.2">
      <c r="A26" s="53" t="s">
        <v>252</v>
      </c>
      <c r="B26" s="97" t="s">
        <v>253</v>
      </c>
      <c r="C26" s="96" t="s">
        <v>280</v>
      </c>
      <c r="D26" s="53" t="s">
        <v>165</v>
      </c>
      <c r="E26" s="57">
        <v>1</v>
      </c>
      <c r="F26" s="57">
        <v>2</v>
      </c>
      <c r="G26" s="58">
        <v>2</v>
      </c>
      <c r="H26" s="58">
        <v>3</v>
      </c>
      <c r="I26" s="58">
        <v>0</v>
      </c>
      <c r="J26" s="58">
        <v>0</v>
      </c>
      <c r="K26" s="58">
        <v>0</v>
      </c>
      <c r="L26" s="58">
        <v>0</v>
      </c>
      <c r="M26" s="58">
        <v>0</v>
      </c>
      <c r="N26" s="55" t="s">
        <v>246</v>
      </c>
      <c r="AH26" s="47" t="s">
        <v>272</v>
      </c>
    </row>
    <row r="27" spans="1:34" ht="17.100000000000001" customHeight="1" x14ac:dyDescent="0.2">
      <c r="A27" s="46" t="s">
        <v>202</v>
      </c>
      <c r="B27" s="108" t="s">
        <v>218</v>
      </c>
      <c r="C27" s="108"/>
      <c r="D27" s="108"/>
      <c r="E27" s="108"/>
      <c r="F27" s="108"/>
      <c r="G27" s="108"/>
      <c r="H27" s="108"/>
      <c r="I27" s="108"/>
      <c r="J27" s="108"/>
      <c r="K27" s="108"/>
      <c r="L27" s="108"/>
      <c r="M27" s="108"/>
      <c r="N27" s="108"/>
    </row>
    <row r="28" spans="1:34" ht="84" customHeight="1" x14ac:dyDescent="0.2">
      <c r="A28" s="53" t="s">
        <v>206</v>
      </c>
      <c r="B28" s="97" t="s">
        <v>184</v>
      </c>
      <c r="C28" s="96">
        <v>6</v>
      </c>
      <c r="D28" s="53" t="s">
        <v>185</v>
      </c>
      <c r="E28" s="53">
        <v>0</v>
      </c>
      <c r="F28" s="53">
        <v>0</v>
      </c>
      <c r="G28" s="53">
        <v>3000</v>
      </c>
      <c r="H28" s="53">
        <v>0</v>
      </c>
      <c r="I28" s="53">
        <v>0</v>
      </c>
      <c r="J28" s="53">
        <v>0</v>
      </c>
      <c r="K28" s="53">
        <v>0</v>
      </c>
      <c r="L28" s="53">
        <v>0</v>
      </c>
      <c r="M28" s="53">
        <v>0</v>
      </c>
      <c r="N28" s="55" t="s">
        <v>247</v>
      </c>
    </row>
    <row r="29" spans="1:34" ht="78" customHeight="1" x14ac:dyDescent="0.2">
      <c r="A29" s="53" t="s">
        <v>219</v>
      </c>
      <c r="B29" s="97" t="s">
        <v>186</v>
      </c>
      <c r="C29" s="96">
        <v>7</v>
      </c>
      <c r="D29" s="53" t="s">
        <v>165</v>
      </c>
      <c r="E29" s="53">
        <v>0</v>
      </c>
      <c r="F29" s="53">
        <v>0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0</v>
      </c>
      <c r="M29" s="53">
        <v>0</v>
      </c>
      <c r="N29" s="55" t="s">
        <v>246</v>
      </c>
    </row>
    <row r="30" spans="1:34" ht="33.75" customHeight="1" x14ac:dyDescent="0.2">
      <c r="A30" s="96" t="s">
        <v>207</v>
      </c>
      <c r="B30" s="108" t="s">
        <v>220</v>
      </c>
      <c r="C30" s="108"/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08"/>
    </row>
    <row r="31" spans="1:34" ht="67.5" customHeight="1" x14ac:dyDescent="0.2">
      <c r="A31" s="53" t="s">
        <v>203</v>
      </c>
      <c r="B31" s="97" t="s">
        <v>190</v>
      </c>
      <c r="C31" s="96">
        <v>8</v>
      </c>
      <c r="D31" s="96" t="s">
        <v>162</v>
      </c>
      <c r="E31" s="96">
        <v>98</v>
      </c>
      <c r="F31" s="96">
        <v>98</v>
      </c>
      <c r="G31" s="96">
        <v>98</v>
      </c>
      <c r="H31" s="96">
        <v>98</v>
      </c>
      <c r="I31" s="96">
        <v>98</v>
      </c>
      <c r="J31" s="96">
        <v>98</v>
      </c>
      <c r="K31" s="96">
        <v>98</v>
      </c>
      <c r="L31" s="96">
        <v>98</v>
      </c>
      <c r="M31" s="96">
        <v>98</v>
      </c>
      <c r="N31" s="97" t="s">
        <v>246</v>
      </c>
    </row>
    <row r="32" spans="1:34" ht="17.100000000000001" customHeight="1" x14ac:dyDescent="0.2">
      <c r="A32" s="46" t="s">
        <v>204</v>
      </c>
      <c r="B32" s="108" t="s">
        <v>221</v>
      </c>
      <c r="C32" s="108"/>
      <c r="D32" s="108"/>
      <c r="E32" s="108"/>
      <c r="F32" s="108"/>
      <c r="G32" s="108"/>
      <c r="H32" s="108"/>
      <c r="I32" s="108"/>
      <c r="J32" s="108"/>
      <c r="K32" s="108"/>
      <c r="L32" s="108"/>
      <c r="M32" s="108"/>
      <c r="N32" s="108"/>
    </row>
    <row r="33" spans="1:14" ht="53.25" customHeight="1" x14ac:dyDescent="0.2">
      <c r="A33" s="53" t="s">
        <v>205</v>
      </c>
      <c r="B33" s="97" t="s">
        <v>187</v>
      </c>
      <c r="C33" s="96">
        <v>9</v>
      </c>
      <c r="D33" s="96" t="s">
        <v>188</v>
      </c>
      <c r="E33" s="96">
        <v>300</v>
      </c>
      <c r="F33" s="96">
        <v>300</v>
      </c>
      <c r="G33" s="96">
        <v>300</v>
      </c>
      <c r="H33" s="96">
        <v>300</v>
      </c>
      <c r="I33" s="96">
        <v>300</v>
      </c>
      <c r="J33" s="96">
        <v>300</v>
      </c>
      <c r="K33" s="96">
        <v>300</v>
      </c>
      <c r="L33" s="96">
        <v>300</v>
      </c>
      <c r="M33" s="96">
        <v>300</v>
      </c>
      <c r="N33" s="97" t="s">
        <v>246</v>
      </c>
    </row>
    <row r="34" spans="1:14" ht="17.100000000000001" customHeight="1" x14ac:dyDescent="0.2">
      <c r="A34" s="46" t="s">
        <v>223</v>
      </c>
      <c r="B34" s="108" t="s">
        <v>222</v>
      </c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</row>
    <row r="35" spans="1:14" ht="63.75" customHeight="1" x14ac:dyDescent="0.2">
      <c r="A35" s="53" t="s">
        <v>224</v>
      </c>
      <c r="B35" s="97" t="s">
        <v>189</v>
      </c>
      <c r="C35" s="96">
        <v>10</v>
      </c>
      <c r="D35" s="96" t="s">
        <v>162</v>
      </c>
      <c r="E35" s="96">
        <v>98</v>
      </c>
      <c r="F35" s="96">
        <v>98</v>
      </c>
      <c r="G35" s="96">
        <v>98</v>
      </c>
      <c r="H35" s="96">
        <v>98</v>
      </c>
      <c r="I35" s="96">
        <v>98</v>
      </c>
      <c r="J35" s="96">
        <v>98</v>
      </c>
      <c r="K35" s="96">
        <v>98</v>
      </c>
      <c r="L35" s="96">
        <v>98</v>
      </c>
      <c r="M35" s="96">
        <v>98</v>
      </c>
      <c r="N35" s="97" t="s">
        <v>248</v>
      </c>
    </row>
    <row r="36" spans="1:14" ht="17.100000000000001" hidden="1" customHeight="1" x14ac:dyDescent="0.2">
      <c r="A36" s="59"/>
      <c r="B36" s="60"/>
      <c r="C36" s="60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60"/>
    </row>
    <row r="37" spans="1:14" ht="66.75" hidden="1" customHeight="1" x14ac:dyDescent="0.2"/>
    <row r="38" spans="1:14" ht="15.75" hidden="1" customHeight="1" x14ac:dyDescent="0.25">
      <c r="A38" s="109"/>
      <c r="B38" s="109"/>
      <c r="C38" s="94"/>
    </row>
    <row r="39" spans="1:14" ht="15.75" hidden="1" customHeight="1" x14ac:dyDescent="0.2"/>
    <row r="40" spans="1:14" ht="15.75" hidden="1" customHeight="1" x14ac:dyDescent="0.2"/>
    <row r="41" spans="1:14" ht="15.75" hidden="1" customHeight="1" x14ac:dyDescent="0.2"/>
    <row r="42" spans="1:14" ht="15.75" hidden="1" customHeight="1" x14ac:dyDescent="0.2"/>
    <row r="43" spans="1:14" ht="13.5" hidden="1" customHeight="1" x14ac:dyDescent="0.2"/>
  </sheetData>
  <mergeCells count="22">
    <mergeCell ref="B32:N32"/>
    <mergeCell ref="B18:N18"/>
    <mergeCell ref="B19:N19"/>
    <mergeCell ref="B27:N27"/>
    <mergeCell ref="A38:B38"/>
    <mergeCell ref="B34:N34"/>
    <mergeCell ref="B30:N30"/>
    <mergeCell ref="H15:H16"/>
    <mergeCell ref="A12:N12"/>
    <mergeCell ref="A14:A16"/>
    <mergeCell ref="A17:N17"/>
    <mergeCell ref="B14:B16"/>
    <mergeCell ref="D14:D16"/>
    <mergeCell ref="N14:N16"/>
    <mergeCell ref="I15:I16"/>
    <mergeCell ref="J15:J16"/>
    <mergeCell ref="K15:K16"/>
    <mergeCell ref="L15:L16"/>
    <mergeCell ref="E14:M14"/>
    <mergeCell ref="M15:M16"/>
    <mergeCell ref="C14:C16"/>
    <mergeCell ref="G15:G16"/>
  </mergeCells>
  <phoneticPr fontId="0" type="noConversion"/>
  <pageMargins left="0.78740157480314965" right="0.78740157480314965" top="1.1811023622047245" bottom="0.59055118110236227" header="0" footer="0"/>
  <pageSetup paperSize="9" scale="67" firstPageNumber="15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AO265"/>
  <sheetViews>
    <sheetView view="pageBreakPreview" topLeftCell="A2" zoomScaleNormal="100" zoomScaleSheetLayoutView="100" workbookViewId="0">
      <selection activeCell="A9" sqref="A9:L10"/>
    </sheetView>
  </sheetViews>
  <sheetFormatPr defaultRowHeight="14.25" x14ac:dyDescent="0.2"/>
  <cols>
    <col min="1" max="1" width="5.28515625" style="61" customWidth="1"/>
    <col min="2" max="2" width="29.5703125" style="61" customWidth="1"/>
    <col min="3" max="3" width="15" style="61" customWidth="1"/>
    <col min="4" max="4" width="12.140625" style="61" customWidth="1"/>
    <col min="5" max="7" width="10.5703125" style="61" customWidth="1"/>
    <col min="8" max="8" width="11.5703125" style="61" customWidth="1"/>
    <col min="9" max="11" width="10.85546875" style="61" customWidth="1"/>
    <col min="12" max="12" width="13.5703125" style="61" customWidth="1"/>
    <col min="13" max="19" width="6.7109375" style="61" hidden="1" customWidth="1"/>
    <col min="20" max="29" width="9.140625" style="61" hidden="1" customWidth="1"/>
    <col min="30" max="33" width="13" style="61" hidden="1" customWidth="1"/>
    <col min="34" max="34" width="9.140625" style="61" hidden="1" customWidth="1"/>
    <col min="35" max="35" width="10.7109375" style="62" customWidth="1"/>
    <col min="36" max="36" width="12.7109375" style="63" bestFit="1" customWidth="1"/>
    <col min="37" max="37" width="10.42578125" style="63" bestFit="1" customWidth="1"/>
    <col min="38" max="38" width="9.140625" style="63"/>
    <col min="39" max="39" width="10.42578125" style="63" customWidth="1"/>
    <col min="40" max="40" width="11.42578125" style="63" customWidth="1"/>
    <col min="41" max="41" width="11.140625" style="61" customWidth="1"/>
    <col min="42" max="16384" width="9.140625" style="61"/>
  </cols>
  <sheetData>
    <row r="1" spans="1:41" ht="12" hidden="1" customHeight="1" x14ac:dyDescent="0.2">
      <c r="AJ1" s="62"/>
      <c r="AK1" s="62"/>
      <c r="AL1" s="62"/>
    </row>
    <row r="2" spans="1:41" s="48" customFormat="1" ht="16.5" customHeight="1" x14ac:dyDescent="0.25">
      <c r="A2" s="47"/>
      <c r="B2" s="47"/>
      <c r="C2" s="47"/>
      <c r="D2" s="47"/>
      <c r="E2" s="47"/>
      <c r="F2" s="47"/>
      <c r="G2" s="92" t="s">
        <v>149</v>
      </c>
      <c r="H2" s="47"/>
      <c r="I2" s="47"/>
      <c r="J2" s="47"/>
      <c r="K2" s="47"/>
      <c r="L2" s="47"/>
      <c r="AC2" s="48" t="s">
        <v>149</v>
      </c>
      <c r="AI2" s="64"/>
      <c r="AJ2" s="64"/>
      <c r="AK2" s="64"/>
      <c r="AL2" s="64"/>
      <c r="AM2" s="65"/>
      <c r="AN2" s="65"/>
    </row>
    <row r="3" spans="1:41" s="48" customFormat="1" ht="13.5" customHeight="1" x14ac:dyDescent="0.25">
      <c r="A3" s="47"/>
      <c r="B3" s="47"/>
      <c r="C3" s="47"/>
      <c r="D3" s="47"/>
      <c r="E3" s="47"/>
      <c r="F3" s="47"/>
      <c r="G3" s="92" t="s">
        <v>283</v>
      </c>
      <c r="H3" s="93"/>
      <c r="I3" s="93"/>
      <c r="J3" s="93"/>
      <c r="K3" s="93"/>
      <c r="L3" s="47"/>
      <c r="AC3" s="48" t="s">
        <v>138</v>
      </c>
      <c r="AI3" s="64"/>
      <c r="AJ3" s="64"/>
      <c r="AK3" s="64"/>
      <c r="AL3" s="64"/>
      <c r="AM3" s="65"/>
      <c r="AN3" s="65"/>
    </row>
    <row r="4" spans="1:41" s="48" customFormat="1" ht="12.75" customHeight="1" x14ac:dyDescent="0.25">
      <c r="A4" s="47"/>
      <c r="B4" s="47"/>
      <c r="C4" s="47"/>
      <c r="D4" s="47"/>
      <c r="E4" s="47"/>
      <c r="F4" s="47"/>
      <c r="G4" s="92" t="s">
        <v>37</v>
      </c>
      <c r="H4" s="47"/>
      <c r="I4" s="47"/>
      <c r="J4" s="47"/>
      <c r="K4" s="47"/>
      <c r="L4" s="47"/>
      <c r="AC4" s="48" t="s">
        <v>37</v>
      </c>
      <c r="AI4" s="64"/>
      <c r="AJ4" s="64"/>
      <c r="AK4" s="64"/>
      <c r="AL4" s="64"/>
      <c r="AM4" s="65"/>
      <c r="AN4" s="65"/>
    </row>
    <row r="5" spans="1:41" s="48" customFormat="1" ht="17.25" customHeight="1" x14ac:dyDescent="0.25">
      <c r="A5" s="47"/>
      <c r="B5" s="47"/>
      <c r="C5" s="47"/>
      <c r="D5" s="47"/>
      <c r="E5" s="47"/>
      <c r="F5" s="47"/>
      <c r="G5" s="92" t="s">
        <v>288</v>
      </c>
      <c r="H5" s="47"/>
      <c r="I5" s="47" t="s">
        <v>287</v>
      </c>
      <c r="J5" s="47"/>
      <c r="K5" s="47"/>
      <c r="L5" s="47"/>
      <c r="AC5" s="48" t="s">
        <v>144</v>
      </c>
      <c r="AI5" s="64"/>
      <c r="AJ5" s="64"/>
      <c r="AK5" s="64"/>
      <c r="AL5" s="64"/>
      <c r="AM5" s="65"/>
      <c r="AN5" s="65"/>
    </row>
    <row r="6" spans="1:41" ht="13.5" customHeight="1" x14ac:dyDescent="0.2">
      <c r="A6" s="47"/>
      <c r="B6" s="47"/>
      <c r="C6" s="47"/>
      <c r="D6" s="47"/>
      <c r="E6" s="47"/>
      <c r="F6" s="51"/>
      <c r="G6" s="51"/>
      <c r="H6" s="51"/>
      <c r="I6" s="51"/>
      <c r="J6" s="51"/>
      <c r="K6" s="51"/>
      <c r="L6" s="49" t="s">
        <v>36</v>
      </c>
      <c r="AJ6" s="62"/>
      <c r="AK6" s="62"/>
      <c r="AL6" s="62"/>
    </row>
    <row r="7" spans="1:41" s="47" customFormat="1" ht="15" x14ac:dyDescent="0.2">
      <c r="A7" s="118" t="s">
        <v>172</v>
      </c>
      <c r="B7" s="118"/>
      <c r="C7" s="118"/>
      <c r="D7" s="118"/>
      <c r="E7" s="118"/>
      <c r="F7" s="118"/>
      <c r="G7" s="118"/>
      <c r="H7" s="118"/>
      <c r="I7" s="118"/>
      <c r="J7" s="118"/>
      <c r="K7" s="118"/>
      <c r="L7" s="118"/>
      <c r="AI7" s="66"/>
      <c r="AJ7" s="66"/>
      <c r="AK7" s="66"/>
      <c r="AL7" s="66"/>
      <c r="AM7" s="67"/>
      <c r="AN7" s="67"/>
    </row>
    <row r="8" spans="1:41" s="47" customFormat="1" ht="15" x14ac:dyDescent="0.2">
      <c r="A8" s="118" t="s">
        <v>151</v>
      </c>
      <c r="B8" s="118"/>
      <c r="C8" s="118"/>
      <c r="D8" s="118"/>
      <c r="E8" s="118"/>
      <c r="F8" s="118"/>
      <c r="G8" s="118"/>
      <c r="H8" s="118"/>
      <c r="I8" s="118"/>
      <c r="J8" s="118"/>
      <c r="K8" s="118"/>
      <c r="L8" s="118"/>
      <c r="AI8" s="66"/>
      <c r="AJ8" s="66"/>
      <c r="AK8" s="66"/>
      <c r="AL8" s="66"/>
      <c r="AM8" s="67"/>
      <c r="AN8" s="67"/>
    </row>
    <row r="9" spans="1:41" s="47" customFormat="1" ht="15" x14ac:dyDescent="0.2">
      <c r="A9" s="119" t="s">
        <v>277</v>
      </c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AI9" s="66"/>
      <c r="AJ9" s="66"/>
      <c r="AK9" s="66"/>
      <c r="AL9" s="66"/>
      <c r="AM9" s="67"/>
      <c r="AN9" s="67"/>
    </row>
    <row r="10" spans="1:41" s="47" customFormat="1" ht="27.75" customHeight="1" x14ac:dyDescent="0.2">
      <c r="A10" s="119"/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AI10" s="66"/>
      <c r="AJ10" s="66"/>
      <c r="AK10" s="66"/>
      <c r="AL10" s="66"/>
      <c r="AM10" s="67"/>
      <c r="AN10" s="67"/>
    </row>
    <row r="11" spans="1:41" s="47" customFormat="1" ht="18" hidden="1" x14ac:dyDescent="0.25">
      <c r="A11" s="6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AI11" s="66"/>
      <c r="AJ11" s="66"/>
      <c r="AK11" s="66"/>
      <c r="AL11" s="66"/>
      <c r="AM11" s="67"/>
      <c r="AN11" s="67"/>
    </row>
    <row r="12" spans="1:41" s="47" customFormat="1" ht="99" customHeight="1" x14ac:dyDescent="0.2">
      <c r="A12" s="99" t="s">
        <v>173</v>
      </c>
      <c r="B12" s="99" t="s">
        <v>42</v>
      </c>
      <c r="C12" s="99" t="s">
        <v>174</v>
      </c>
      <c r="D12" s="125" t="s">
        <v>175</v>
      </c>
      <c r="E12" s="126"/>
      <c r="F12" s="126"/>
      <c r="G12" s="126"/>
      <c r="H12" s="126"/>
      <c r="I12" s="126"/>
      <c r="J12" s="126"/>
      <c r="K12" s="127"/>
      <c r="L12" s="120" t="s">
        <v>154</v>
      </c>
      <c r="AD12" s="69" t="e">
        <f>#REF!-#REF!</f>
        <v>#REF!</v>
      </c>
      <c r="AE12" s="69" t="e">
        <f>#REF!-#REF!</f>
        <v>#REF!</v>
      </c>
      <c r="AF12" s="69" t="e">
        <f>#REF!-#REF!</f>
        <v>#REF!</v>
      </c>
      <c r="AG12" s="69" t="e">
        <f>#REF!-#REF!</f>
        <v>#REF!</v>
      </c>
      <c r="AI12" s="66"/>
      <c r="AJ12" s="66"/>
      <c r="AK12" s="66"/>
      <c r="AL12" s="66"/>
      <c r="AM12" s="67"/>
      <c r="AN12" s="67"/>
    </row>
    <row r="13" spans="1:41" s="47" customFormat="1" ht="28.5" customHeight="1" x14ac:dyDescent="0.2">
      <c r="A13" s="99"/>
      <c r="B13" s="99"/>
      <c r="C13" s="99"/>
      <c r="D13" s="96" t="s">
        <v>176</v>
      </c>
      <c r="E13" s="96" t="s">
        <v>47</v>
      </c>
      <c r="F13" s="96" t="s">
        <v>48</v>
      </c>
      <c r="G13" s="96" t="s">
        <v>49</v>
      </c>
      <c r="H13" s="96" t="s">
        <v>152</v>
      </c>
      <c r="I13" s="96" t="s">
        <v>153</v>
      </c>
      <c r="J13" s="96" t="s">
        <v>209</v>
      </c>
      <c r="K13" s="96" t="s">
        <v>276</v>
      </c>
      <c r="L13" s="121"/>
      <c r="AD13" s="47" t="s">
        <v>46</v>
      </c>
      <c r="AE13" s="47" t="s">
        <v>47</v>
      </c>
      <c r="AF13" s="47" t="s">
        <v>48</v>
      </c>
      <c r="AG13" s="47" t="s">
        <v>49</v>
      </c>
      <c r="AI13" s="66"/>
      <c r="AJ13" s="66"/>
      <c r="AK13" s="66"/>
      <c r="AL13" s="66"/>
      <c r="AM13" s="67"/>
      <c r="AN13" s="67"/>
    </row>
    <row r="14" spans="1:41" s="47" customFormat="1" ht="15" customHeight="1" thickBot="1" x14ac:dyDescent="0.25">
      <c r="A14" s="46">
        <v>1</v>
      </c>
      <c r="B14" s="46">
        <v>2</v>
      </c>
      <c r="C14" s="46">
        <v>3</v>
      </c>
      <c r="D14" s="46">
        <v>4</v>
      </c>
      <c r="E14" s="46">
        <v>5</v>
      </c>
      <c r="F14" s="46">
        <v>6</v>
      </c>
      <c r="G14" s="46">
        <v>7</v>
      </c>
      <c r="H14" s="46">
        <v>8</v>
      </c>
      <c r="I14" s="46">
        <v>9</v>
      </c>
      <c r="J14" s="46">
        <v>10</v>
      </c>
      <c r="K14" s="46">
        <v>11</v>
      </c>
      <c r="L14" s="46">
        <v>12</v>
      </c>
      <c r="M14" s="47" t="s">
        <v>137</v>
      </c>
      <c r="T14" s="70" t="s">
        <v>43</v>
      </c>
      <c r="U14" s="70" t="s">
        <v>44</v>
      </c>
      <c r="V14" s="70" t="s">
        <v>45</v>
      </c>
      <c r="W14" s="70" t="s">
        <v>46</v>
      </c>
      <c r="X14" s="70" t="s">
        <v>47</v>
      </c>
      <c r="Y14" s="70" t="s">
        <v>48</v>
      </c>
      <c r="Z14" s="70" t="s">
        <v>49</v>
      </c>
      <c r="AD14" s="47">
        <v>7</v>
      </c>
      <c r="AE14" s="47">
        <v>8</v>
      </c>
      <c r="AF14" s="47">
        <v>9</v>
      </c>
      <c r="AG14" s="47">
        <v>10</v>
      </c>
      <c r="AI14" s="66"/>
      <c r="AJ14" s="66"/>
      <c r="AK14" s="66"/>
      <c r="AL14" s="66"/>
      <c r="AM14" s="67"/>
      <c r="AN14" s="67"/>
    </row>
    <row r="15" spans="1:41" s="47" customFormat="1" ht="15.75" hidden="1" customHeight="1" x14ac:dyDescent="0.2">
      <c r="A15" s="96">
        <v>1</v>
      </c>
      <c r="B15" s="122" t="s">
        <v>200</v>
      </c>
      <c r="C15" s="123"/>
      <c r="D15" s="123"/>
      <c r="E15" s="123"/>
      <c r="F15" s="123"/>
      <c r="G15" s="123"/>
      <c r="H15" s="123"/>
      <c r="I15" s="123"/>
      <c r="J15" s="123"/>
      <c r="K15" s="123"/>
      <c r="L15" s="124"/>
      <c r="M15" s="110"/>
      <c r="N15" s="110"/>
      <c r="AI15" s="66"/>
      <c r="AJ15" s="66"/>
      <c r="AK15" s="66"/>
      <c r="AL15" s="66"/>
      <c r="AM15" s="67"/>
      <c r="AN15" s="67"/>
      <c r="AO15" s="69"/>
    </row>
    <row r="16" spans="1:41" s="47" customFormat="1" ht="32.25" customHeight="1" x14ac:dyDescent="0.2">
      <c r="A16" s="46">
        <v>1</v>
      </c>
      <c r="B16" s="71" t="s">
        <v>229</v>
      </c>
      <c r="C16" s="72"/>
      <c r="D16" s="73">
        <f t="shared" ref="D16:E16" si="0">SUM(D17:D21)-D20</f>
        <v>378714.53610999999</v>
      </c>
      <c r="E16" s="73">
        <f t="shared" si="0"/>
        <v>74063.221000000005</v>
      </c>
      <c r="F16" s="73">
        <f>SUM(F17:F21)-F20</f>
        <v>86333.645109999983</v>
      </c>
      <c r="G16" s="73">
        <f t="shared" ref="G16:K16" si="1">SUM(G17:G21)</f>
        <v>41531.07</v>
      </c>
      <c r="H16" s="73">
        <f t="shared" si="1"/>
        <v>43321.799999999996</v>
      </c>
      <c r="I16" s="73">
        <f t="shared" si="1"/>
        <v>56821.599999999999</v>
      </c>
      <c r="J16" s="73">
        <f t="shared" si="1"/>
        <v>58821.599999999999</v>
      </c>
      <c r="K16" s="73">
        <f t="shared" si="1"/>
        <v>17821.599999999999</v>
      </c>
      <c r="L16" s="74"/>
      <c r="M16" s="97"/>
      <c r="N16" s="97"/>
      <c r="AI16" s="66"/>
      <c r="AJ16" s="66"/>
      <c r="AK16" s="66"/>
      <c r="AL16" s="66"/>
      <c r="AM16" s="67"/>
      <c r="AN16" s="67"/>
      <c r="AO16" s="69"/>
    </row>
    <row r="17" spans="1:41" s="47" customFormat="1" ht="15.75" customHeight="1" x14ac:dyDescent="0.2">
      <c r="A17" s="46">
        <v>2</v>
      </c>
      <c r="B17" s="71" t="s">
        <v>50</v>
      </c>
      <c r="C17" s="72"/>
      <c r="D17" s="73">
        <f>SUM(E17:K17)</f>
        <v>0</v>
      </c>
      <c r="E17" s="73">
        <f t="shared" ref="E17:K19" si="2">E26+E143+E194+E202+E210+E218+E226+E234+E242+E250</f>
        <v>0</v>
      </c>
      <c r="F17" s="73">
        <f t="shared" si="2"/>
        <v>0</v>
      </c>
      <c r="G17" s="73">
        <f t="shared" si="2"/>
        <v>0</v>
      </c>
      <c r="H17" s="73">
        <f t="shared" si="2"/>
        <v>0</v>
      </c>
      <c r="I17" s="73">
        <f t="shared" si="2"/>
        <v>0</v>
      </c>
      <c r="J17" s="73">
        <f t="shared" si="2"/>
        <v>0</v>
      </c>
      <c r="K17" s="73">
        <f t="shared" si="2"/>
        <v>0</v>
      </c>
      <c r="L17" s="46"/>
      <c r="M17" s="97"/>
      <c r="N17" s="97"/>
      <c r="AI17" s="66"/>
      <c r="AJ17" s="66"/>
      <c r="AK17" s="66"/>
      <c r="AL17" s="66"/>
      <c r="AM17" s="67"/>
      <c r="AN17" s="67"/>
      <c r="AO17" s="69"/>
    </row>
    <row r="18" spans="1:41" s="47" customFormat="1" ht="15.75" customHeight="1" x14ac:dyDescent="0.2">
      <c r="A18" s="46">
        <v>3</v>
      </c>
      <c r="B18" s="71" t="s">
        <v>51</v>
      </c>
      <c r="C18" s="72"/>
      <c r="D18" s="73">
        <f>SUM(E18:K18)</f>
        <v>75474.81362999999</v>
      </c>
      <c r="E18" s="73">
        <f t="shared" si="2"/>
        <v>25678.513629999998</v>
      </c>
      <c r="F18" s="73">
        <f t="shared" si="2"/>
        <v>32789.1</v>
      </c>
      <c r="G18" s="73">
        <f t="shared" si="2"/>
        <v>3393.1</v>
      </c>
      <c r="H18" s="73">
        <f t="shared" si="2"/>
        <v>3393.1</v>
      </c>
      <c r="I18" s="73">
        <f t="shared" si="2"/>
        <v>3407</v>
      </c>
      <c r="J18" s="73">
        <f t="shared" si="2"/>
        <v>3407</v>
      </c>
      <c r="K18" s="73">
        <f t="shared" si="2"/>
        <v>3407</v>
      </c>
      <c r="L18" s="46"/>
      <c r="M18" s="97"/>
      <c r="N18" s="97"/>
      <c r="AI18" s="66"/>
      <c r="AJ18" s="66"/>
      <c r="AK18" s="66"/>
      <c r="AL18" s="66"/>
      <c r="AM18" s="67"/>
      <c r="AN18" s="67"/>
      <c r="AO18" s="69"/>
    </row>
    <row r="19" spans="1:41" s="47" customFormat="1" ht="15.75" customHeight="1" x14ac:dyDescent="0.2">
      <c r="A19" s="46">
        <v>4</v>
      </c>
      <c r="B19" s="71" t="s">
        <v>52</v>
      </c>
      <c r="C19" s="72"/>
      <c r="D19" s="73">
        <f>SUM(E19:K19)</f>
        <v>302483.13620999997</v>
      </c>
      <c r="E19" s="73">
        <f t="shared" si="2"/>
        <v>48245.181100000002</v>
      </c>
      <c r="F19" s="73">
        <f t="shared" si="2"/>
        <v>52927.485109999994</v>
      </c>
      <c r="G19" s="73">
        <f t="shared" si="2"/>
        <v>38137.97</v>
      </c>
      <c r="H19" s="73">
        <f t="shared" si="2"/>
        <v>39928.699999999997</v>
      </c>
      <c r="I19" s="73">
        <f t="shared" si="2"/>
        <v>53414.6</v>
      </c>
      <c r="J19" s="73">
        <f t="shared" si="2"/>
        <v>55414.6</v>
      </c>
      <c r="K19" s="73">
        <f t="shared" si="2"/>
        <v>14414.599999999999</v>
      </c>
      <c r="L19" s="46"/>
      <c r="M19" s="97"/>
      <c r="N19" s="97"/>
      <c r="AI19" s="66"/>
      <c r="AJ19" s="66"/>
      <c r="AK19" s="66"/>
      <c r="AL19" s="66"/>
      <c r="AM19" s="67"/>
      <c r="AN19" s="67"/>
      <c r="AO19" s="69"/>
    </row>
    <row r="20" spans="1:41" s="47" customFormat="1" ht="47.25" customHeight="1" x14ac:dyDescent="0.2">
      <c r="A20" s="46"/>
      <c r="B20" s="71" t="s">
        <v>256</v>
      </c>
      <c r="C20" s="72"/>
      <c r="D20" s="73">
        <f>SUM(E20:K20)</f>
        <v>4357.6496999999999</v>
      </c>
      <c r="E20" s="73"/>
      <c r="F20" s="73">
        <f>F29+F146</f>
        <v>4357.6496999999999</v>
      </c>
      <c r="G20" s="73"/>
      <c r="H20" s="73"/>
      <c r="I20" s="73"/>
      <c r="J20" s="73"/>
      <c r="K20" s="73"/>
      <c r="L20" s="46"/>
      <c r="M20" s="97"/>
      <c r="N20" s="97"/>
      <c r="AI20" s="66"/>
      <c r="AJ20" s="66"/>
      <c r="AK20" s="66"/>
      <c r="AL20" s="66"/>
      <c r="AM20" s="67"/>
      <c r="AN20" s="67"/>
      <c r="AO20" s="69"/>
    </row>
    <row r="21" spans="1:41" s="47" customFormat="1" ht="15.75" customHeight="1" x14ac:dyDescent="0.2">
      <c r="A21" s="46">
        <v>5</v>
      </c>
      <c r="B21" s="71" t="s">
        <v>53</v>
      </c>
      <c r="C21" s="72"/>
      <c r="D21" s="73">
        <f>SUM(E21:K21)</f>
        <v>756.58627000000001</v>
      </c>
      <c r="E21" s="73">
        <f t="shared" ref="E21:K21" si="3">E30+E147+E197+E205+E213+E221+E229+E237+E245+E253</f>
        <v>139.52627000000001</v>
      </c>
      <c r="F21" s="73">
        <f t="shared" si="3"/>
        <v>617.05999999999995</v>
      </c>
      <c r="G21" s="73">
        <f t="shared" si="3"/>
        <v>0</v>
      </c>
      <c r="H21" s="73">
        <f t="shared" si="3"/>
        <v>0</v>
      </c>
      <c r="I21" s="73">
        <f t="shared" si="3"/>
        <v>0</v>
      </c>
      <c r="J21" s="73">
        <f t="shared" si="3"/>
        <v>0</v>
      </c>
      <c r="K21" s="73">
        <f t="shared" si="3"/>
        <v>0</v>
      </c>
      <c r="L21" s="46"/>
      <c r="M21" s="97"/>
      <c r="N21" s="97"/>
      <c r="AI21" s="66"/>
      <c r="AJ21" s="66"/>
      <c r="AK21" s="66"/>
      <c r="AL21" s="66"/>
      <c r="AM21" s="67"/>
      <c r="AN21" s="67"/>
      <c r="AO21" s="69"/>
    </row>
    <row r="22" spans="1:41" s="47" customFormat="1" ht="15.75" customHeight="1" x14ac:dyDescent="0.2">
      <c r="A22" s="46">
        <v>6</v>
      </c>
      <c r="B22" s="75" t="s">
        <v>245</v>
      </c>
      <c r="C22" s="76"/>
      <c r="D22" s="73"/>
      <c r="E22" s="73"/>
      <c r="F22" s="73"/>
      <c r="G22" s="73"/>
      <c r="H22" s="73"/>
      <c r="I22" s="73"/>
      <c r="J22" s="73"/>
      <c r="K22" s="73"/>
      <c r="L22" s="46"/>
      <c r="M22" s="97"/>
      <c r="N22" s="97"/>
      <c r="AI22" s="66"/>
      <c r="AJ22" s="66"/>
      <c r="AK22" s="66"/>
      <c r="AL22" s="66"/>
      <c r="AM22" s="67"/>
      <c r="AN22" s="67"/>
      <c r="AO22" s="69"/>
    </row>
    <row r="23" spans="1:41" s="47" customFormat="1" ht="31.5" customHeight="1" x14ac:dyDescent="0.2">
      <c r="A23" s="46">
        <v>7</v>
      </c>
      <c r="B23" s="116" t="s">
        <v>243</v>
      </c>
      <c r="C23" s="117"/>
      <c r="D23" s="73">
        <f>SUM(E23:K23)</f>
        <v>0</v>
      </c>
      <c r="E23" s="73"/>
      <c r="F23" s="73"/>
      <c r="G23" s="73"/>
      <c r="H23" s="73"/>
      <c r="I23" s="73"/>
      <c r="J23" s="73"/>
      <c r="K23" s="73"/>
      <c r="L23" s="46"/>
      <c r="M23" s="97"/>
      <c r="N23" s="97"/>
      <c r="AI23" s="66"/>
      <c r="AJ23" s="66"/>
      <c r="AK23" s="66"/>
      <c r="AL23" s="66"/>
      <c r="AM23" s="67"/>
      <c r="AN23" s="67"/>
      <c r="AO23" s="69"/>
    </row>
    <row r="24" spans="1:41" s="47" customFormat="1" ht="31.5" customHeight="1" x14ac:dyDescent="0.2">
      <c r="A24" s="46">
        <v>8</v>
      </c>
      <c r="B24" s="116" t="s">
        <v>244</v>
      </c>
      <c r="C24" s="117"/>
      <c r="D24" s="73">
        <f>SUM(E24:K24)</f>
        <v>0</v>
      </c>
      <c r="E24" s="73"/>
      <c r="F24" s="73"/>
      <c r="G24" s="73"/>
      <c r="H24" s="73"/>
      <c r="I24" s="73"/>
      <c r="J24" s="73"/>
      <c r="K24" s="73"/>
      <c r="L24" s="46"/>
      <c r="M24" s="97"/>
      <c r="N24" s="97"/>
      <c r="AI24" s="66"/>
      <c r="AJ24" s="66"/>
      <c r="AK24" s="66"/>
      <c r="AL24" s="66"/>
      <c r="AM24" s="67"/>
      <c r="AN24" s="67"/>
      <c r="AO24" s="69"/>
    </row>
    <row r="25" spans="1:41" s="47" customFormat="1" ht="97.5" customHeight="1" x14ac:dyDescent="0.2">
      <c r="A25" s="96">
        <v>9</v>
      </c>
      <c r="B25" s="97" t="s">
        <v>191</v>
      </c>
      <c r="C25" s="72" t="s">
        <v>237</v>
      </c>
      <c r="D25" s="77">
        <f>SUM(D26:D30)-D29</f>
        <v>73669.418210000003</v>
      </c>
      <c r="E25" s="77">
        <f t="shared" ref="E25" si="4">SUM(E26:E30)-E29</f>
        <v>28379.528209999997</v>
      </c>
      <c r="F25" s="77">
        <f>SUM(F26:F30)-F29</f>
        <v>18565.120000000003</v>
      </c>
      <c r="G25" s="77">
        <f t="shared" ref="G25:K25" si="5">SUM(G26:G30)-G29</f>
        <v>2924.77</v>
      </c>
      <c r="H25" s="77">
        <f t="shared" si="5"/>
        <v>800</v>
      </c>
      <c r="I25" s="77">
        <f t="shared" si="5"/>
        <v>8000</v>
      </c>
      <c r="J25" s="77">
        <f t="shared" si="5"/>
        <v>15000</v>
      </c>
      <c r="K25" s="77">
        <f t="shared" si="5"/>
        <v>0</v>
      </c>
      <c r="L25" s="96" t="s">
        <v>251</v>
      </c>
      <c r="M25" s="110"/>
      <c r="N25" s="110"/>
      <c r="AI25" s="78"/>
      <c r="AJ25" s="78"/>
      <c r="AK25" s="66"/>
      <c r="AL25" s="66"/>
      <c r="AM25" s="67"/>
      <c r="AN25" s="67"/>
      <c r="AO25" s="69"/>
    </row>
    <row r="26" spans="1:41" s="47" customFormat="1" ht="15.75" customHeight="1" x14ac:dyDescent="0.2">
      <c r="A26" s="96">
        <v>10</v>
      </c>
      <c r="B26" s="97" t="s">
        <v>50</v>
      </c>
      <c r="C26" s="96"/>
      <c r="D26" s="77">
        <f>SUM(E26:K26)</f>
        <v>0</v>
      </c>
      <c r="E26" s="77">
        <f>E36+E46+E54+E62+E79+E87+E95+E71+E103+E111</f>
        <v>0</v>
      </c>
      <c r="F26" s="77">
        <f t="shared" ref="F26:K26" si="6">F36+F46+F54+F62+F79+F87+F95+F71+F103+F111</f>
        <v>0</v>
      </c>
      <c r="G26" s="77">
        <f t="shared" si="6"/>
        <v>0</v>
      </c>
      <c r="H26" s="77">
        <f t="shared" si="6"/>
        <v>0</v>
      </c>
      <c r="I26" s="77">
        <f t="shared" si="6"/>
        <v>0</v>
      </c>
      <c r="J26" s="77">
        <f t="shared" si="6"/>
        <v>0</v>
      </c>
      <c r="K26" s="77">
        <f t="shared" si="6"/>
        <v>0</v>
      </c>
      <c r="L26" s="96"/>
      <c r="M26" s="97"/>
      <c r="N26" s="97"/>
      <c r="AI26" s="78"/>
      <c r="AJ26" s="78"/>
      <c r="AK26" s="78"/>
      <c r="AL26" s="66"/>
      <c r="AM26" s="67"/>
      <c r="AN26" s="67"/>
      <c r="AO26" s="69"/>
    </row>
    <row r="27" spans="1:41" s="47" customFormat="1" ht="15.75" customHeight="1" x14ac:dyDescent="0.2">
      <c r="A27" s="96">
        <v>11</v>
      </c>
      <c r="B27" s="97" t="s">
        <v>51</v>
      </c>
      <c r="C27" s="96"/>
      <c r="D27" s="77">
        <f>SUM(E27:K27)</f>
        <v>23333.14085</v>
      </c>
      <c r="E27" s="77">
        <f>E37+E47+E55+E63+E80+E88+E96+E72+E104+E112</f>
        <v>13122.64085</v>
      </c>
      <c r="F27" s="77">
        <f>F37+F47+F55+F63+F80+F88+F96+F72+F104+F112+F120+F128</f>
        <v>10210.5</v>
      </c>
      <c r="G27" s="77">
        <f t="shared" ref="G27:K27" si="7">G37+G47+G55+G63+G80+G88+G96+G72+G104+G112</f>
        <v>0</v>
      </c>
      <c r="H27" s="77">
        <f t="shared" si="7"/>
        <v>0</v>
      </c>
      <c r="I27" s="77">
        <f t="shared" si="7"/>
        <v>0</v>
      </c>
      <c r="J27" s="77">
        <f t="shared" si="7"/>
        <v>0</v>
      </c>
      <c r="K27" s="77">
        <f t="shared" si="7"/>
        <v>0</v>
      </c>
      <c r="L27" s="96"/>
      <c r="M27" s="110"/>
      <c r="N27" s="110"/>
      <c r="AI27" s="79"/>
      <c r="AJ27" s="79"/>
      <c r="AK27" s="80"/>
      <c r="AL27" s="66"/>
      <c r="AM27" s="67"/>
      <c r="AN27" s="67"/>
      <c r="AO27" s="69"/>
    </row>
    <row r="28" spans="1:41" s="47" customFormat="1" ht="15.75" customHeight="1" x14ac:dyDescent="0.2">
      <c r="A28" s="96">
        <v>12</v>
      </c>
      <c r="B28" s="97" t="s">
        <v>52</v>
      </c>
      <c r="C28" s="96"/>
      <c r="D28" s="77">
        <f>SUM(E28:K28)</f>
        <v>49579.69109</v>
      </c>
      <c r="E28" s="77">
        <f>E38+E48+E56+E64+E81+E89+E97+E73+E105+E113</f>
        <v>15117.361089999999</v>
      </c>
      <c r="F28" s="77">
        <f>F38+F48+F56+F64+F81+F89+F97+F73+F105+F113+F121+F129</f>
        <v>7737.56</v>
      </c>
      <c r="G28" s="77">
        <f>G38+G48+G56+G64+G81+G89+G97+G73+G105+G113+G121+G129+G137</f>
        <v>2924.77</v>
      </c>
      <c r="H28" s="77">
        <f t="shared" ref="H28:K28" si="8">H38+H48+H56+H64+H81+H89+H97+H73+H105+H113+H121+H129+H137</f>
        <v>800</v>
      </c>
      <c r="I28" s="77">
        <f t="shared" si="8"/>
        <v>8000</v>
      </c>
      <c r="J28" s="77">
        <f t="shared" si="8"/>
        <v>15000</v>
      </c>
      <c r="K28" s="77">
        <f t="shared" si="8"/>
        <v>0</v>
      </c>
      <c r="L28" s="96"/>
      <c r="M28" s="110"/>
      <c r="N28" s="110"/>
      <c r="AI28" s="79"/>
      <c r="AJ28" s="79"/>
      <c r="AK28" s="80"/>
      <c r="AL28" s="66"/>
      <c r="AM28" s="67"/>
      <c r="AN28" s="67"/>
      <c r="AO28" s="69"/>
    </row>
    <row r="29" spans="1:41" s="47" customFormat="1" ht="47.25" customHeight="1" x14ac:dyDescent="0.2">
      <c r="A29" s="96">
        <v>13</v>
      </c>
      <c r="B29" s="97" t="s">
        <v>256</v>
      </c>
      <c r="C29" s="96"/>
      <c r="D29" s="77">
        <f>SUM(E29:K29)</f>
        <v>1513.64</v>
      </c>
      <c r="E29" s="77"/>
      <c r="F29" s="77">
        <f>F65</f>
        <v>1513.64</v>
      </c>
      <c r="G29" s="77"/>
      <c r="H29" s="77"/>
      <c r="I29" s="77"/>
      <c r="J29" s="77"/>
      <c r="K29" s="77"/>
      <c r="L29" s="96"/>
      <c r="M29" s="97"/>
      <c r="N29" s="97"/>
      <c r="AI29" s="79"/>
      <c r="AJ29" s="79"/>
      <c r="AK29" s="80"/>
      <c r="AL29" s="66"/>
      <c r="AM29" s="67"/>
      <c r="AN29" s="67"/>
      <c r="AO29" s="69"/>
    </row>
    <row r="30" spans="1:41" s="47" customFormat="1" ht="15.75" customHeight="1" x14ac:dyDescent="0.2">
      <c r="A30" s="96">
        <v>14</v>
      </c>
      <c r="B30" s="97" t="s">
        <v>53</v>
      </c>
      <c r="C30" s="96"/>
      <c r="D30" s="77">
        <f>SUM(E30:K30)</f>
        <v>756.58627000000001</v>
      </c>
      <c r="E30" s="77">
        <f>E41+E49+E57+E66+E82+E90+E98+E74+E106+E114</f>
        <v>139.52627000000001</v>
      </c>
      <c r="F30" s="77">
        <f t="shared" ref="F30:K30" si="9">F41+F49+F57+F66+F82+F90+F98+F74+F106+F114</f>
        <v>617.05999999999995</v>
      </c>
      <c r="G30" s="77">
        <f t="shared" si="9"/>
        <v>0</v>
      </c>
      <c r="H30" s="77">
        <f t="shared" si="9"/>
        <v>0</v>
      </c>
      <c r="I30" s="77">
        <f t="shared" si="9"/>
        <v>0</v>
      </c>
      <c r="J30" s="77">
        <f t="shared" si="9"/>
        <v>0</v>
      </c>
      <c r="K30" s="77">
        <f t="shared" si="9"/>
        <v>0</v>
      </c>
      <c r="L30" s="96"/>
      <c r="M30" s="110"/>
      <c r="N30" s="110"/>
      <c r="AI30" s="79"/>
      <c r="AJ30" s="79"/>
      <c r="AK30" s="80"/>
      <c r="AL30" s="66"/>
      <c r="AM30" s="67"/>
      <c r="AN30" s="67"/>
      <c r="AO30" s="69"/>
    </row>
    <row r="31" spans="1:41" s="47" customFormat="1" ht="15.75" customHeight="1" x14ac:dyDescent="0.2">
      <c r="A31" s="96">
        <v>15</v>
      </c>
      <c r="B31" s="97" t="s">
        <v>192</v>
      </c>
      <c r="C31" s="96"/>
      <c r="D31" s="77"/>
      <c r="E31" s="77"/>
      <c r="F31" s="77"/>
      <c r="G31" s="77"/>
      <c r="H31" s="81"/>
      <c r="I31" s="77"/>
      <c r="J31" s="77"/>
      <c r="K31" s="77"/>
      <c r="L31" s="96"/>
      <c r="M31" s="110"/>
      <c r="N31" s="110"/>
      <c r="AI31" s="78"/>
      <c r="AJ31" s="78"/>
      <c r="AK31" s="66"/>
      <c r="AL31" s="66"/>
      <c r="AM31" s="67"/>
      <c r="AN31" s="67"/>
      <c r="AO31" s="69"/>
    </row>
    <row r="32" spans="1:41" s="47" customFormat="1" ht="15.75" customHeight="1" x14ac:dyDescent="0.2">
      <c r="A32" s="96">
        <v>16</v>
      </c>
      <c r="B32" s="75" t="s">
        <v>245</v>
      </c>
      <c r="C32" s="97"/>
      <c r="D32" s="77">
        <f t="shared" ref="D32:D34" si="10">SUM(E32:J32)</f>
        <v>0</v>
      </c>
      <c r="E32" s="77"/>
      <c r="F32" s="77"/>
      <c r="G32" s="77"/>
      <c r="H32" s="77"/>
      <c r="I32" s="77"/>
      <c r="J32" s="77"/>
      <c r="K32" s="77"/>
      <c r="L32" s="96"/>
      <c r="M32" s="97"/>
      <c r="N32" s="97"/>
      <c r="AI32" s="78"/>
      <c r="AJ32" s="78"/>
      <c r="AK32" s="66"/>
      <c r="AL32" s="66"/>
      <c r="AM32" s="67"/>
      <c r="AN32" s="67"/>
      <c r="AO32" s="69"/>
    </row>
    <row r="33" spans="1:41" s="47" customFormat="1" ht="31.5" customHeight="1" x14ac:dyDescent="0.2">
      <c r="A33" s="96">
        <v>17</v>
      </c>
      <c r="B33" s="116" t="s">
        <v>243</v>
      </c>
      <c r="C33" s="117"/>
      <c r="D33" s="77">
        <f t="shared" si="10"/>
        <v>0</v>
      </c>
      <c r="E33" s="77"/>
      <c r="F33" s="77">
        <f>F68</f>
        <v>0</v>
      </c>
      <c r="G33" s="77"/>
      <c r="H33" s="77"/>
      <c r="I33" s="77"/>
      <c r="J33" s="77"/>
      <c r="K33" s="77"/>
      <c r="L33" s="96"/>
      <c r="M33" s="97"/>
      <c r="N33" s="97"/>
      <c r="AI33" s="78"/>
      <c r="AJ33" s="78"/>
      <c r="AK33" s="66"/>
      <c r="AL33" s="66"/>
      <c r="AM33" s="67"/>
      <c r="AN33" s="67"/>
      <c r="AO33" s="69"/>
    </row>
    <row r="34" spans="1:41" s="47" customFormat="1" ht="31.5" customHeight="1" x14ac:dyDescent="0.2">
      <c r="A34" s="96">
        <v>18</v>
      </c>
      <c r="B34" s="116" t="s">
        <v>244</v>
      </c>
      <c r="C34" s="117"/>
      <c r="D34" s="77">
        <f t="shared" si="10"/>
        <v>0</v>
      </c>
      <c r="E34" s="77"/>
      <c r="F34" s="77"/>
      <c r="G34" s="77"/>
      <c r="H34" s="77"/>
      <c r="I34" s="77"/>
      <c r="J34" s="77"/>
      <c r="K34" s="77"/>
      <c r="L34" s="96"/>
      <c r="M34" s="97"/>
      <c r="N34" s="97"/>
      <c r="AI34" s="78"/>
      <c r="AJ34" s="78"/>
      <c r="AK34" s="66"/>
      <c r="AL34" s="66"/>
      <c r="AM34" s="67"/>
      <c r="AN34" s="67"/>
      <c r="AO34" s="69"/>
    </row>
    <row r="35" spans="1:41" s="47" customFormat="1" ht="96" customHeight="1" x14ac:dyDescent="0.2">
      <c r="A35" s="96">
        <v>19</v>
      </c>
      <c r="B35" s="82" t="s">
        <v>257</v>
      </c>
      <c r="C35" s="96"/>
      <c r="D35" s="77">
        <f>SUM(D36:D38)+D41</f>
        <v>22168.572539999997</v>
      </c>
      <c r="E35" s="77">
        <f>SUM(E36:E38)+E41</f>
        <v>22168.572539999997</v>
      </c>
      <c r="F35" s="77">
        <f t="shared" ref="F35:I35" si="11">SUM(F36:F38)+F41</f>
        <v>0</v>
      </c>
      <c r="G35" s="77">
        <f t="shared" si="11"/>
        <v>0</v>
      </c>
      <c r="H35" s="77">
        <f t="shared" si="11"/>
        <v>0</v>
      </c>
      <c r="I35" s="77">
        <f t="shared" si="11"/>
        <v>0</v>
      </c>
      <c r="J35" s="77">
        <f>SUM(J36:J38)+J41</f>
        <v>0</v>
      </c>
      <c r="K35" s="77">
        <f>SUM(K36:K38)+K41</f>
        <v>0</v>
      </c>
      <c r="L35" s="96"/>
      <c r="M35" s="97"/>
      <c r="N35" s="97"/>
      <c r="AI35" s="66"/>
      <c r="AJ35" s="66"/>
      <c r="AK35" s="66"/>
      <c r="AL35" s="66"/>
      <c r="AM35" s="67"/>
      <c r="AN35" s="67"/>
      <c r="AO35" s="69"/>
    </row>
    <row r="36" spans="1:41" s="47" customFormat="1" ht="15.75" customHeight="1" x14ac:dyDescent="0.2">
      <c r="A36" s="96">
        <v>20</v>
      </c>
      <c r="B36" s="97" t="s">
        <v>50</v>
      </c>
      <c r="C36" s="96"/>
      <c r="D36" s="77">
        <f t="shared" ref="D36:D41" si="12">SUM(E36:K36)</f>
        <v>0</v>
      </c>
      <c r="E36" s="77">
        <v>0</v>
      </c>
      <c r="F36" s="77">
        <v>0</v>
      </c>
      <c r="G36" s="77">
        <v>0</v>
      </c>
      <c r="H36" s="77">
        <v>0</v>
      </c>
      <c r="I36" s="77">
        <v>0</v>
      </c>
      <c r="J36" s="77">
        <v>0</v>
      </c>
      <c r="K36" s="77">
        <v>0</v>
      </c>
      <c r="L36" s="96"/>
      <c r="M36" s="97"/>
      <c r="N36" s="97"/>
      <c r="AI36" s="66"/>
      <c r="AJ36" s="66"/>
      <c r="AK36" s="66"/>
      <c r="AL36" s="66"/>
      <c r="AM36" s="67"/>
      <c r="AN36" s="67"/>
      <c r="AO36" s="69"/>
    </row>
    <row r="37" spans="1:41" s="47" customFormat="1" ht="15.75" customHeight="1" x14ac:dyDescent="0.2">
      <c r="A37" s="96">
        <v>21</v>
      </c>
      <c r="B37" s="97" t="s">
        <v>51</v>
      </c>
      <c r="C37" s="97"/>
      <c r="D37" s="77">
        <f t="shared" si="12"/>
        <v>9818.3518499999991</v>
      </c>
      <c r="E37" s="77">
        <v>9818.3518499999991</v>
      </c>
      <c r="F37" s="77">
        <v>0</v>
      </c>
      <c r="G37" s="77">
        <v>0</v>
      </c>
      <c r="H37" s="77">
        <v>0</v>
      </c>
      <c r="I37" s="77">
        <v>0</v>
      </c>
      <c r="J37" s="77">
        <v>0</v>
      </c>
      <c r="K37" s="77">
        <v>0</v>
      </c>
      <c r="L37" s="96"/>
      <c r="M37" s="97"/>
      <c r="N37" s="97"/>
      <c r="AI37" s="66"/>
      <c r="AJ37" s="66"/>
      <c r="AK37" s="66"/>
      <c r="AL37" s="66"/>
      <c r="AM37" s="67"/>
      <c r="AN37" s="67"/>
      <c r="AO37" s="69"/>
    </row>
    <row r="38" spans="1:41" s="47" customFormat="1" ht="33" customHeight="1" x14ac:dyDescent="0.2">
      <c r="A38" s="96">
        <v>22</v>
      </c>
      <c r="B38" s="97" t="s">
        <v>242</v>
      </c>
      <c r="C38" s="97"/>
      <c r="D38" s="77">
        <f t="shared" si="12"/>
        <v>12210.694419999998</v>
      </c>
      <c r="E38" s="77">
        <f>E39+E40</f>
        <v>12210.694419999998</v>
      </c>
      <c r="F38" s="77">
        <f t="shared" ref="F38:K38" si="13">F39+F40</f>
        <v>0</v>
      </c>
      <c r="G38" s="77">
        <f t="shared" si="13"/>
        <v>0</v>
      </c>
      <c r="H38" s="77">
        <f t="shared" si="13"/>
        <v>0</v>
      </c>
      <c r="I38" s="77">
        <f t="shared" si="13"/>
        <v>0</v>
      </c>
      <c r="J38" s="77">
        <f t="shared" si="13"/>
        <v>0</v>
      </c>
      <c r="K38" s="77">
        <f t="shared" si="13"/>
        <v>0</v>
      </c>
      <c r="L38" s="96"/>
      <c r="M38" s="97"/>
      <c r="N38" s="97"/>
      <c r="AI38" s="66"/>
      <c r="AJ38" s="66"/>
      <c r="AK38" s="66"/>
      <c r="AL38" s="66"/>
      <c r="AM38" s="67"/>
      <c r="AN38" s="67"/>
      <c r="AO38" s="69"/>
    </row>
    <row r="39" spans="1:41" s="47" customFormat="1" ht="31.5" customHeight="1" x14ac:dyDescent="0.2">
      <c r="A39" s="96">
        <v>23</v>
      </c>
      <c r="B39" s="97" t="s">
        <v>240</v>
      </c>
      <c r="C39" s="97"/>
      <c r="D39" s="77">
        <f t="shared" si="12"/>
        <v>3994.7486800000001</v>
      </c>
      <c r="E39" s="77">
        <v>3994.7486800000001</v>
      </c>
      <c r="F39" s="77">
        <v>0</v>
      </c>
      <c r="G39" s="77">
        <v>0</v>
      </c>
      <c r="H39" s="77">
        <v>0</v>
      </c>
      <c r="I39" s="77">
        <v>0</v>
      </c>
      <c r="J39" s="77">
        <v>0</v>
      </c>
      <c r="K39" s="77">
        <v>0</v>
      </c>
      <c r="L39" s="96"/>
      <c r="M39" s="97"/>
      <c r="N39" s="97"/>
      <c r="AI39" s="66"/>
      <c r="AJ39" s="66"/>
      <c r="AK39" s="66"/>
      <c r="AL39" s="66"/>
      <c r="AM39" s="67"/>
      <c r="AN39" s="67"/>
      <c r="AO39" s="69"/>
    </row>
    <row r="40" spans="1:41" s="47" customFormat="1" ht="15.75" customHeight="1" x14ac:dyDescent="0.2">
      <c r="A40" s="96">
        <v>24</v>
      </c>
      <c r="B40" s="97" t="s">
        <v>52</v>
      </c>
      <c r="C40" s="97"/>
      <c r="D40" s="77">
        <f t="shared" si="12"/>
        <v>8215.9457399999974</v>
      </c>
      <c r="E40" s="77">
        <f>11122.61241+13813.10053-E37-E39-E81-E97</f>
        <v>8215.9457399999974</v>
      </c>
      <c r="F40" s="77">
        <v>0</v>
      </c>
      <c r="G40" s="77">
        <v>0</v>
      </c>
      <c r="H40" s="77">
        <v>0</v>
      </c>
      <c r="I40" s="77">
        <v>0</v>
      </c>
      <c r="J40" s="77">
        <v>0</v>
      </c>
      <c r="K40" s="77">
        <v>0</v>
      </c>
      <c r="L40" s="96"/>
      <c r="M40" s="97"/>
      <c r="N40" s="97"/>
      <c r="AI40" s="66"/>
      <c r="AJ40" s="66"/>
      <c r="AK40" s="66"/>
      <c r="AL40" s="66"/>
      <c r="AM40" s="67"/>
      <c r="AN40" s="67"/>
      <c r="AO40" s="69"/>
    </row>
    <row r="41" spans="1:41" s="47" customFormat="1" ht="15.75" customHeight="1" x14ac:dyDescent="0.2">
      <c r="A41" s="96">
        <v>25</v>
      </c>
      <c r="B41" s="97" t="s">
        <v>53</v>
      </c>
      <c r="C41" s="97"/>
      <c r="D41" s="77">
        <f t="shared" si="12"/>
        <v>139.52627000000001</v>
      </c>
      <c r="E41" s="77">
        <v>139.52627000000001</v>
      </c>
      <c r="F41" s="77">
        <v>0</v>
      </c>
      <c r="G41" s="77">
        <v>0</v>
      </c>
      <c r="H41" s="77">
        <v>0</v>
      </c>
      <c r="I41" s="77">
        <v>0</v>
      </c>
      <c r="J41" s="77">
        <v>0</v>
      </c>
      <c r="K41" s="77">
        <v>0</v>
      </c>
      <c r="L41" s="96"/>
      <c r="M41" s="97"/>
      <c r="N41" s="97"/>
      <c r="AI41" s="66"/>
      <c r="AJ41" s="66"/>
      <c r="AK41" s="66"/>
      <c r="AL41" s="66"/>
      <c r="AM41" s="67"/>
      <c r="AN41" s="67"/>
      <c r="AO41" s="69"/>
    </row>
    <row r="42" spans="1:41" s="47" customFormat="1" ht="15.75" customHeight="1" x14ac:dyDescent="0.2">
      <c r="A42" s="96">
        <v>26</v>
      </c>
      <c r="B42" s="75" t="s">
        <v>245</v>
      </c>
      <c r="C42" s="97"/>
      <c r="D42" s="77">
        <f t="shared" ref="D42:D44" si="14">SUM(E42:J42)</f>
        <v>0</v>
      </c>
      <c r="E42" s="77"/>
      <c r="F42" s="77"/>
      <c r="G42" s="77"/>
      <c r="H42" s="77"/>
      <c r="I42" s="77"/>
      <c r="J42" s="77"/>
      <c r="K42" s="77"/>
      <c r="L42" s="96"/>
      <c r="M42" s="97"/>
      <c r="N42" s="97"/>
      <c r="AI42" s="66"/>
      <c r="AJ42" s="66"/>
      <c r="AK42" s="66"/>
      <c r="AL42" s="66"/>
      <c r="AM42" s="67"/>
      <c r="AN42" s="67"/>
      <c r="AO42" s="69"/>
    </row>
    <row r="43" spans="1:41" s="47" customFormat="1" ht="30.75" customHeight="1" x14ac:dyDescent="0.2">
      <c r="A43" s="96">
        <v>27</v>
      </c>
      <c r="B43" s="113" t="s">
        <v>243</v>
      </c>
      <c r="C43" s="113"/>
      <c r="D43" s="77">
        <f t="shared" si="14"/>
        <v>0</v>
      </c>
      <c r="E43" s="77"/>
      <c r="F43" s="77"/>
      <c r="G43" s="77"/>
      <c r="H43" s="77"/>
      <c r="I43" s="77"/>
      <c r="J43" s="77"/>
      <c r="K43" s="77"/>
      <c r="L43" s="96"/>
      <c r="M43" s="97"/>
      <c r="N43" s="97"/>
      <c r="AI43" s="66"/>
      <c r="AJ43" s="66"/>
      <c r="AK43" s="66"/>
      <c r="AL43" s="66"/>
      <c r="AM43" s="67"/>
      <c r="AN43" s="67"/>
      <c r="AO43" s="69"/>
    </row>
    <row r="44" spans="1:41" s="47" customFormat="1" ht="32.25" customHeight="1" x14ac:dyDescent="0.2">
      <c r="A44" s="96">
        <v>28</v>
      </c>
      <c r="B44" s="113" t="s">
        <v>244</v>
      </c>
      <c r="C44" s="113"/>
      <c r="D44" s="77">
        <f t="shared" si="14"/>
        <v>0</v>
      </c>
      <c r="E44" s="77"/>
      <c r="F44" s="77"/>
      <c r="G44" s="77"/>
      <c r="H44" s="77"/>
      <c r="I44" s="77"/>
      <c r="J44" s="77"/>
      <c r="K44" s="77"/>
      <c r="L44" s="96"/>
      <c r="M44" s="97"/>
      <c r="N44" s="97"/>
      <c r="AI44" s="66"/>
      <c r="AJ44" s="66"/>
      <c r="AK44" s="66"/>
      <c r="AL44" s="66"/>
      <c r="AM44" s="67"/>
      <c r="AN44" s="67"/>
      <c r="AO44" s="69"/>
    </row>
    <row r="45" spans="1:41" s="47" customFormat="1" ht="126" customHeight="1" x14ac:dyDescent="0.2">
      <c r="A45" s="96">
        <v>29</v>
      </c>
      <c r="B45" s="83" t="s">
        <v>259</v>
      </c>
      <c r="C45" s="96"/>
      <c r="D45" s="77">
        <f>SUM(D46:D49)</f>
        <v>15000</v>
      </c>
      <c r="E45" s="77">
        <f t="shared" ref="E45:K45" si="15">SUM(E46:E49)</f>
        <v>0</v>
      </c>
      <c r="F45" s="77">
        <f t="shared" si="15"/>
        <v>0</v>
      </c>
      <c r="G45" s="77">
        <f t="shared" si="15"/>
        <v>0</v>
      </c>
      <c r="H45" s="77">
        <f t="shared" si="15"/>
        <v>0</v>
      </c>
      <c r="I45" s="77">
        <f t="shared" si="15"/>
        <v>0</v>
      </c>
      <c r="J45" s="77">
        <f t="shared" si="15"/>
        <v>15000</v>
      </c>
      <c r="K45" s="77">
        <f t="shared" si="15"/>
        <v>0</v>
      </c>
      <c r="L45" s="96"/>
      <c r="M45" s="97"/>
      <c r="N45" s="97"/>
      <c r="AI45" s="66"/>
      <c r="AJ45" s="66"/>
      <c r="AK45" s="66"/>
      <c r="AL45" s="66"/>
      <c r="AM45" s="67"/>
      <c r="AN45" s="67"/>
      <c r="AO45" s="69"/>
    </row>
    <row r="46" spans="1:41" s="47" customFormat="1" ht="15.75" customHeight="1" x14ac:dyDescent="0.2">
      <c r="A46" s="96">
        <v>30</v>
      </c>
      <c r="B46" s="97" t="s">
        <v>50</v>
      </c>
      <c r="C46" s="96"/>
      <c r="D46" s="77">
        <f>SUM(E46:K46)</f>
        <v>0</v>
      </c>
      <c r="E46" s="77">
        <v>0</v>
      </c>
      <c r="F46" s="77">
        <v>0</v>
      </c>
      <c r="G46" s="77">
        <v>0</v>
      </c>
      <c r="H46" s="77">
        <v>0</v>
      </c>
      <c r="I46" s="77">
        <v>0</v>
      </c>
      <c r="J46" s="77">
        <v>0</v>
      </c>
      <c r="K46" s="77">
        <v>0</v>
      </c>
      <c r="L46" s="96"/>
      <c r="M46" s="97"/>
      <c r="N46" s="97"/>
      <c r="AI46" s="66"/>
      <c r="AJ46" s="66"/>
      <c r="AK46" s="66"/>
      <c r="AL46" s="66"/>
      <c r="AM46" s="67"/>
      <c r="AN46" s="67"/>
      <c r="AO46" s="69"/>
    </row>
    <row r="47" spans="1:41" s="47" customFormat="1" ht="15.75" customHeight="1" x14ac:dyDescent="0.2">
      <c r="A47" s="96">
        <v>31</v>
      </c>
      <c r="B47" s="97" t="s">
        <v>51</v>
      </c>
      <c r="C47" s="97"/>
      <c r="D47" s="77">
        <f>SUM(E47:K47)</f>
        <v>0</v>
      </c>
      <c r="E47" s="77">
        <v>0</v>
      </c>
      <c r="F47" s="77">
        <v>0</v>
      </c>
      <c r="G47" s="77">
        <v>0</v>
      </c>
      <c r="H47" s="77">
        <v>0</v>
      </c>
      <c r="I47" s="77">
        <v>0</v>
      </c>
      <c r="J47" s="77">
        <v>0</v>
      </c>
      <c r="K47" s="77">
        <v>0</v>
      </c>
      <c r="L47" s="96"/>
      <c r="M47" s="97"/>
      <c r="N47" s="97"/>
      <c r="AI47" s="66"/>
      <c r="AJ47" s="66"/>
      <c r="AK47" s="66"/>
      <c r="AL47" s="66"/>
      <c r="AM47" s="67"/>
      <c r="AN47" s="67"/>
      <c r="AO47" s="69"/>
    </row>
    <row r="48" spans="1:41" s="47" customFormat="1" ht="15.75" customHeight="1" x14ac:dyDescent="0.2">
      <c r="A48" s="96">
        <v>32</v>
      </c>
      <c r="B48" s="97" t="s">
        <v>52</v>
      </c>
      <c r="C48" s="97"/>
      <c r="D48" s="77">
        <f>SUM(E48:K48)</f>
        <v>15000</v>
      </c>
      <c r="E48" s="77">
        <v>0</v>
      </c>
      <c r="F48" s="77">
        <v>0</v>
      </c>
      <c r="G48" s="77">
        <v>0</v>
      </c>
      <c r="H48" s="77">
        <v>0</v>
      </c>
      <c r="I48" s="77">
        <v>0</v>
      </c>
      <c r="J48" s="77">
        <v>15000</v>
      </c>
      <c r="K48" s="77">
        <v>0</v>
      </c>
      <c r="L48" s="96"/>
      <c r="M48" s="97"/>
      <c r="N48" s="97"/>
      <c r="AI48" s="66"/>
      <c r="AJ48" s="66"/>
      <c r="AK48" s="66"/>
      <c r="AL48" s="66"/>
      <c r="AM48" s="67"/>
      <c r="AN48" s="67"/>
      <c r="AO48" s="69"/>
    </row>
    <row r="49" spans="1:41" s="47" customFormat="1" ht="15.75" customHeight="1" x14ac:dyDescent="0.2">
      <c r="A49" s="96">
        <v>33</v>
      </c>
      <c r="B49" s="97" t="s">
        <v>53</v>
      </c>
      <c r="C49" s="97"/>
      <c r="D49" s="77">
        <f>SUM(E49:K49)</f>
        <v>0</v>
      </c>
      <c r="E49" s="77">
        <v>0</v>
      </c>
      <c r="F49" s="77">
        <v>0</v>
      </c>
      <c r="G49" s="77">
        <v>0</v>
      </c>
      <c r="H49" s="77">
        <v>0</v>
      </c>
      <c r="I49" s="77">
        <v>0</v>
      </c>
      <c r="J49" s="77">
        <v>0</v>
      </c>
      <c r="K49" s="77">
        <v>0</v>
      </c>
      <c r="L49" s="96"/>
      <c r="M49" s="97"/>
      <c r="N49" s="97"/>
      <c r="AI49" s="66"/>
      <c r="AJ49" s="66"/>
      <c r="AK49" s="66"/>
      <c r="AL49" s="66"/>
      <c r="AM49" s="67"/>
      <c r="AN49" s="67"/>
      <c r="AO49" s="69"/>
    </row>
    <row r="50" spans="1:41" s="47" customFormat="1" ht="15.75" customHeight="1" x14ac:dyDescent="0.2">
      <c r="A50" s="96">
        <v>34</v>
      </c>
      <c r="B50" s="75" t="s">
        <v>245</v>
      </c>
      <c r="C50" s="97"/>
      <c r="D50" s="77">
        <f>SUM(E50:K50)</f>
        <v>0</v>
      </c>
      <c r="E50" s="77"/>
      <c r="F50" s="77"/>
      <c r="G50" s="77"/>
      <c r="H50" s="77"/>
      <c r="I50" s="77"/>
      <c r="J50" s="77"/>
      <c r="K50" s="77"/>
      <c r="L50" s="96"/>
      <c r="M50" s="97"/>
      <c r="N50" s="97"/>
      <c r="AI50" s="66"/>
      <c r="AJ50" s="66"/>
      <c r="AK50" s="66"/>
      <c r="AL50" s="66"/>
      <c r="AM50" s="67"/>
      <c r="AN50" s="67"/>
      <c r="AO50" s="69"/>
    </row>
    <row r="51" spans="1:41" s="47" customFormat="1" ht="31.5" customHeight="1" x14ac:dyDescent="0.2">
      <c r="A51" s="96">
        <v>35</v>
      </c>
      <c r="B51" s="116" t="s">
        <v>243</v>
      </c>
      <c r="C51" s="117"/>
      <c r="D51" s="77">
        <f t="shared" ref="D51:D52" si="16">SUM(E51:J51)</f>
        <v>0</v>
      </c>
      <c r="E51" s="77"/>
      <c r="F51" s="77"/>
      <c r="G51" s="77"/>
      <c r="H51" s="77"/>
      <c r="I51" s="77"/>
      <c r="J51" s="77"/>
      <c r="K51" s="77"/>
      <c r="L51" s="96"/>
      <c r="M51" s="97"/>
      <c r="N51" s="97"/>
      <c r="AI51" s="66"/>
      <c r="AJ51" s="66"/>
      <c r="AK51" s="66"/>
      <c r="AL51" s="66"/>
      <c r="AM51" s="67"/>
      <c r="AN51" s="67"/>
      <c r="AO51" s="69"/>
    </row>
    <row r="52" spans="1:41" s="47" customFormat="1" ht="31.5" customHeight="1" x14ac:dyDescent="0.2">
      <c r="A52" s="96">
        <v>36</v>
      </c>
      <c r="B52" s="116" t="s">
        <v>244</v>
      </c>
      <c r="C52" s="117"/>
      <c r="D52" s="77">
        <f t="shared" si="16"/>
        <v>0</v>
      </c>
      <c r="E52" s="77"/>
      <c r="F52" s="77"/>
      <c r="G52" s="77"/>
      <c r="H52" s="77"/>
      <c r="I52" s="77"/>
      <c r="J52" s="77"/>
      <c r="K52" s="77"/>
      <c r="L52" s="96"/>
      <c r="M52" s="97"/>
      <c r="N52" s="97"/>
      <c r="AI52" s="66"/>
      <c r="AJ52" s="66"/>
      <c r="AK52" s="66"/>
      <c r="AL52" s="66"/>
      <c r="AM52" s="67"/>
      <c r="AN52" s="67"/>
      <c r="AO52" s="69"/>
    </row>
    <row r="53" spans="1:41" s="47" customFormat="1" ht="78.75" customHeight="1" x14ac:dyDescent="0.2">
      <c r="A53" s="96">
        <v>37</v>
      </c>
      <c r="B53" s="83" t="s">
        <v>260</v>
      </c>
      <c r="C53" s="97"/>
      <c r="D53" s="77">
        <f>SUM(D54:D57)</f>
        <v>8000</v>
      </c>
      <c r="E53" s="77">
        <f t="shared" ref="E53:K53" si="17">SUM(E54:E57)</f>
        <v>0</v>
      </c>
      <c r="F53" s="77">
        <f t="shared" si="17"/>
        <v>0</v>
      </c>
      <c r="G53" s="77">
        <f t="shared" si="17"/>
        <v>0</v>
      </c>
      <c r="H53" s="77">
        <f t="shared" si="17"/>
        <v>0</v>
      </c>
      <c r="I53" s="77">
        <f t="shared" si="17"/>
        <v>8000</v>
      </c>
      <c r="J53" s="77">
        <f t="shared" si="17"/>
        <v>0</v>
      </c>
      <c r="K53" s="77">
        <f t="shared" si="17"/>
        <v>0</v>
      </c>
      <c r="L53" s="96"/>
      <c r="M53" s="97"/>
      <c r="N53" s="97"/>
      <c r="AI53" s="66"/>
      <c r="AJ53" s="66"/>
      <c r="AK53" s="66"/>
      <c r="AL53" s="66"/>
      <c r="AM53" s="67"/>
      <c r="AN53" s="67"/>
      <c r="AO53" s="69"/>
    </row>
    <row r="54" spans="1:41" s="47" customFormat="1" ht="15.75" customHeight="1" x14ac:dyDescent="0.2">
      <c r="A54" s="96">
        <v>38</v>
      </c>
      <c r="B54" s="97" t="s">
        <v>50</v>
      </c>
      <c r="C54" s="97"/>
      <c r="D54" s="77">
        <f>SUM(E54:K54)</f>
        <v>0</v>
      </c>
      <c r="E54" s="77">
        <v>0</v>
      </c>
      <c r="F54" s="77">
        <v>0</v>
      </c>
      <c r="G54" s="77">
        <v>0</v>
      </c>
      <c r="H54" s="77">
        <v>0</v>
      </c>
      <c r="I54" s="77">
        <v>0</v>
      </c>
      <c r="J54" s="77">
        <v>0</v>
      </c>
      <c r="K54" s="77">
        <v>0</v>
      </c>
      <c r="L54" s="96"/>
      <c r="M54" s="97"/>
      <c r="N54" s="97"/>
      <c r="AI54" s="66"/>
      <c r="AJ54" s="66"/>
      <c r="AK54" s="66"/>
      <c r="AL54" s="66"/>
      <c r="AM54" s="67"/>
      <c r="AN54" s="67"/>
      <c r="AO54" s="69"/>
    </row>
    <row r="55" spans="1:41" s="47" customFormat="1" ht="15.75" customHeight="1" x14ac:dyDescent="0.2">
      <c r="A55" s="96">
        <v>39</v>
      </c>
      <c r="B55" s="97" t="s">
        <v>51</v>
      </c>
      <c r="C55" s="97"/>
      <c r="D55" s="77">
        <f>SUM(E55:K55)</f>
        <v>0</v>
      </c>
      <c r="E55" s="77">
        <v>0</v>
      </c>
      <c r="F55" s="77">
        <v>0</v>
      </c>
      <c r="G55" s="77">
        <v>0</v>
      </c>
      <c r="H55" s="77">
        <v>0</v>
      </c>
      <c r="I55" s="77">
        <v>0</v>
      </c>
      <c r="J55" s="77">
        <v>0</v>
      </c>
      <c r="K55" s="77">
        <v>0</v>
      </c>
      <c r="L55" s="96"/>
      <c r="M55" s="97"/>
      <c r="N55" s="97"/>
      <c r="AI55" s="66"/>
      <c r="AJ55" s="66"/>
      <c r="AK55" s="66"/>
      <c r="AL55" s="66"/>
      <c r="AM55" s="67"/>
      <c r="AN55" s="67"/>
      <c r="AO55" s="69"/>
    </row>
    <row r="56" spans="1:41" s="47" customFormat="1" ht="15.75" customHeight="1" x14ac:dyDescent="0.2">
      <c r="A56" s="96">
        <v>40</v>
      </c>
      <c r="B56" s="97" t="s">
        <v>52</v>
      </c>
      <c r="C56" s="97"/>
      <c r="D56" s="77">
        <f>SUM(E56:K56)</f>
        <v>8000</v>
      </c>
      <c r="E56" s="77">
        <v>0</v>
      </c>
      <c r="F56" s="77">
        <v>0</v>
      </c>
      <c r="G56" s="77">
        <v>0</v>
      </c>
      <c r="H56" s="77">
        <v>0</v>
      </c>
      <c r="I56" s="77">
        <v>8000</v>
      </c>
      <c r="J56" s="77">
        <v>0</v>
      </c>
      <c r="K56" s="77">
        <v>0</v>
      </c>
      <c r="L56" s="96"/>
      <c r="M56" s="97"/>
      <c r="N56" s="97"/>
      <c r="AI56" s="66"/>
      <c r="AJ56" s="66"/>
      <c r="AK56" s="66"/>
      <c r="AL56" s="66"/>
      <c r="AM56" s="67"/>
      <c r="AN56" s="67"/>
      <c r="AO56" s="69"/>
    </row>
    <row r="57" spans="1:41" s="47" customFormat="1" ht="15.75" customHeight="1" x14ac:dyDescent="0.2">
      <c r="A57" s="96">
        <v>41</v>
      </c>
      <c r="B57" s="97" t="s">
        <v>53</v>
      </c>
      <c r="C57" s="97"/>
      <c r="D57" s="77">
        <f>SUM(E57:K57)</f>
        <v>0</v>
      </c>
      <c r="E57" s="77">
        <v>0</v>
      </c>
      <c r="F57" s="77">
        <v>0</v>
      </c>
      <c r="G57" s="77">
        <v>0</v>
      </c>
      <c r="H57" s="77">
        <v>0</v>
      </c>
      <c r="I57" s="77">
        <v>0</v>
      </c>
      <c r="J57" s="77">
        <v>0</v>
      </c>
      <c r="K57" s="77">
        <v>0</v>
      </c>
      <c r="L57" s="96"/>
      <c r="M57" s="97"/>
      <c r="N57" s="97"/>
      <c r="AI57" s="66"/>
      <c r="AJ57" s="66"/>
      <c r="AK57" s="66"/>
      <c r="AL57" s="66"/>
      <c r="AM57" s="67"/>
      <c r="AN57" s="67"/>
      <c r="AO57" s="69"/>
    </row>
    <row r="58" spans="1:41" s="47" customFormat="1" ht="15.75" customHeight="1" x14ac:dyDescent="0.2">
      <c r="A58" s="96">
        <v>42</v>
      </c>
      <c r="B58" s="75" t="s">
        <v>245</v>
      </c>
      <c r="C58" s="97"/>
      <c r="D58" s="77">
        <f t="shared" ref="D58:D60" si="18">SUM(E58:J58)</f>
        <v>0</v>
      </c>
      <c r="E58" s="77"/>
      <c r="F58" s="77"/>
      <c r="G58" s="77"/>
      <c r="H58" s="77"/>
      <c r="I58" s="77"/>
      <c r="J58" s="77"/>
      <c r="K58" s="77">
        <v>0</v>
      </c>
      <c r="L58" s="96"/>
      <c r="M58" s="97"/>
      <c r="N58" s="97"/>
      <c r="AI58" s="66"/>
      <c r="AJ58" s="66"/>
      <c r="AK58" s="66"/>
      <c r="AL58" s="66"/>
      <c r="AM58" s="67"/>
      <c r="AN58" s="67"/>
      <c r="AO58" s="69"/>
    </row>
    <row r="59" spans="1:41" s="47" customFormat="1" ht="31.5" customHeight="1" x14ac:dyDescent="0.2">
      <c r="A59" s="96">
        <v>43</v>
      </c>
      <c r="B59" s="113" t="s">
        <v>243</v>
      </c>
      <c r="C59" s="113"/>
      <c r="D59" s="77">
        <f t="shared" si="18"/>
        <v>0</v>
      </c>
      <c r="E59" s="77"/>
      <c r="F59" s="77"/>
      <c r="G59" s="77"/>
      <c r="H59" s="77"/>
      <c r="I59" s="77"/>
      <c r="J59" s="77"/>
      <c r="K59" s="77"/>
      <c r="L59" s="96"/>
      <c r="M59" s="97"/>
      <c r="N59" s="97"/>
      <c r="AI59" s="66"/>
      <c r="AJ59" s="66"/>
      <c r="AK59" s="66"/>
      <c r="AL59" s="66"/>
      <c r="AM59" s="67"/>
      <c r="AN59" s="67"/>
      <c r="AO59" s="69"/>
    </row>
    <row r="60" spans="1:41" s="47" customFormat="1" ht="31.5" customHeight="1" x14ac:dyDescent="0.2">
      <c r="A60" s="96">
        <v>44</v>
      </c>
      <c r="B60" s="113" t="s">
        <v>244</v>
      </c>
      <c r="C60" s="113"/>
      <c r="D60" s="77">
        <f t="shared" si="18"/>
        <v>0</v>
      </c>
      <c r="E60" s="77"/>
      <c r="F60" s="77"/>
      <c r="G60" s="77"/>
      <c r="H60" s="77"/>
      <c r="I60" s="77"/>
      <c r="J60" s="77"/>
      <c r="K60" s="77"/>
      <c r="L60" s="96"/>
      <c r="M60" s="97"/>
      <c r="N60" s="97"/>
      <c r="AI60" s="66"/>
      <c r="AJ60" s="66"/>
      <c r="AK60" s="66"/>
      <c r="AL60" s="66"/>
      <c r="AM60" s="67"/>
      <c r="AN60" s="67"/>
      <c r="AO60" s="69"/>
    </row>
    <row r="61" spans="1:41" s="47" customFormat="1" ht="76.5" customHeight="1" x14ac:dyDescent="0.2">
      <c r="A61" s="96">
        <v>45</v>
      </c>
      <c r="B61" s="83" t="s">
        <v>261</v>
      </c>
      <c r="C61" s="97"/>
      <c r="D61" s="77">
        <f t="shared" ref="D61:E61" si="19">SUM(D62:D66)-D65</f>
        <v>13280.109999999999</v>
      </c>
      <c r="E61" s="77">
        <f t="shared" si="19"/>
        <v>0</v>
      </c>
      <c r="F61" s="77">
        <f>SUM(F62:F66)-F65</f>
        <v>13280.109999999999</v>
      </c>
      <c r="G61" s="77">
        <f t="shared" ref="G61:K61" si="20">SUM(G62:G66)</f>
        <v>0</v>
      </c>
      <c r="H61" s="77">
        <f t="shared" si="20"/>
        <v>0</v>
      </c>
      <c r="I61" s="77">
        <f t="shared" si="20"/>
        <v>0</v>
      </c>
      <c r="J61" s="77">
        <f t="shared" si="20"/>
        <v>0</v>
      </c>
      <c r="K61" s="77">
        <f t="shared" si="20"/>
        <v>0</v>
      </c>
      <c r="L61" s="96"/>
      <c r="M61" s="97"/>
      <c r="N61" s="97"/>
      <c r="AI61" s="66"/>
      <c r="AJ61" s="66"/>
      <c r="AK61" s="66"/>
      <c r="AL61" s="66"/>
      <c r="AM61" s="67"/>
      <c r="AN61" s="67"/>
      <c r="AO61" s="69"/>
    </row>
    <row r="62" spans="1:41" s="47" customFormat="1" ht="15.75" customHeight="1" x14ac:dyDescent="0.2">
      <c r="A62" s="96">
        <v>46</v>
      </c>
      <c r="B62" s="97" t="s">
        <v>50</v>
      </c>
      <c r="C62" s="97"/>
      <c r="D62" s="77">
        <f>SUM(E62:K62)</f>
        <v>0</v>
      </c>
      <c r="E62" s="77">
        <v>0</v>
      </c>
      <c r="F62" s="77">
        <v>0</v>
      </c>
      <c r="G62" s="77">
        <v>0</v>
      </c>
      <c r="H62" s="77">
        <v>0</v>
      </c>
      <c r="I62" s="77">
        <v>0</v>
      </c>
      <c r="J62" s="77">
        <v>0</v>
      </c>
      <c r="K62" s="77">
        <v>0</v>
      </c>
      <c r="L62" s="96"/>
      <c r="M62" s="97"/>
      <c r="N62" s="97"/>
      <c r="AI62" s="66"/>
      <c r="AJ62" s="66"/>
      <c r="AK62" s="66"/>
      <c r="AL62" s="66"/>
      <c r="AM62" s="67"/>
      <c r="AN62" s="67"/>
      <c r="AO62" s="69"/>
    </row>
    <row r="63" spans="1:41" s="47" customFormat="1" ht="15.75" customHeight="1" x14ac:dyDescent="0.2">
      <c r="A63" s="96">
        <v>47</v>
      </c>
      <c r="B63" s="97" t="s">
        <v>51</v>
      </c>
      <c r="C63" s="97"/>
      <c r="D63" s="77">
        <f>SUM(E63:K63)</f>
        <v>10210.5</v>
      </c>
      <c r="E63" s="77">
        <v>0</v>
      </c>
      <c r="F63" s="77">
        <v>10210.5</v>
      </c>
      <c r="G63" s="77">
        <v>0</v>
      </c>
      <c r="H63" s="77">
        <v>0</v>
      </c>
      <c r="I63" s="77">
        <v>0</v>
      </c>
      <c r="J63" s="77">
        <v>0</v>
      </c>
      <c r="K63" s="77">
        <v>0</v>
      </c>
      <c r="L63" s="96"/>
      <c r="M63" s="97"/>
      <c r="N63" s="97"/>
      <c r="AI63" s="66"/>
      <c r="AJ63" s="66"/>
      <c r="AK63" s="66"/>
      <c r="AL63" s="66"/>
      <c r="AM63" s="67"/>
      <c r="AN63" s="67"/>
      <c r="AO63" s="69"/>
    </row>
    <row r="64" spans="1:41" s="47" customFormat="1" ht="15.75" customHeight="1" x14ac:dyDescent="0.2">
      <c r="A64" s="96">
        <v>48</v>
      </c>
      <c r="B64" s="97" t="s">
        <v>52</v>
      </c>
      <c r="C64" s="97"/>
      <c r="D64" s="77">
        <f>SUM(E64:K64)</f>
        <v>2452.5500000000002</v>
      </c>
      <c r="E64" s="77">
        <v>0</v>
      </c>
      <c r="F64" s="77">
        <f>1513.64+938.91</f>
        <v>2452.5500000000002</v>
      </c>
      <c r="G64" s="77">
        <v>0</v>
      </c>
      <c r="H64" s="77">
        <v>0</v>
      </c>
      <c r="I64" s="77">
        <v>0</v>
      </c>
      <c r="J64" s="77">
        <v>0</v>
      </c>
      <c r="K64" s="77">
        <v>0</v>
      </c>
      <c r="L64" s="96"/>
      <c r="M64" s="97"/>
      <c r="N64" s="97"/>
      <c r="AI64" s="66"/>
      <c r="AJ64" s="66"/>
      <c r="AK64" s="66"/>
      <c r="AL64" s="66"/>
      <c r="AM64" s="67"/>
      <c r="AN64" s="67"/>
      <c r="AO64" s="69"/>
    </row>
    <row r="65" spans="1:41" s="47" customFormat="1" ht="30" customHeight="1" x14ac:dyDescent="0.2">
      <c r="A65" s="96"/>
      <c r="B65" s="97" t="s">
        <v>284</v>
      </c>
      <c r="C65" s="97"/>
      <c r="D65" s="77">
        <f>SUM(E65:K65)</f>
        <v>1513.64</v>
      </c>
      <c r="E65" s="77"/>
      <c r="F65" s="77">
        <v>1513.64</v>
      </c>
      <c r="G65" s="77"/>
      <c r="H65" s="77"/>
      <c r="I65" s="77"/>
      <c r="J65" s="77"/>
      <c r="K65" s="77"/>
      <c r="L65" s="96"/>
      <c r="M65" s="97"/>
      <c r="N65" s="97"/>
      <c r="AI65" s="66"/>
      <c r="AJ65" s="66"/>
      <c r="AK65" s="66"/>
      <c r="AL65" s="66"/>
      <c r="AM65" s="67"/>
      <c r="AN65" s="67"/>
      <c r="AO65" s="69"/>
    </row>
    <row r="66" spans="1:41" s="47" customFormat="1" ht="15.75" customHeight="1" x14ac:dyDescent="0.2">
      <c r="A66" s="96">
        <v>49</v>
      </c>
      <c r="B66" s="97" t="s">
        <v>53</v>
      </c>
      <c r="C66" s="97"/>
      <c r="D66" s="77">
        <f>SUM(E66:K66)</f>
        <v>617.05999999999995</v>
      </c>
      <c r="E66" s="77">
        <v>0</v>
      </c>
      <c r="F66" s="77">
        <v>617.05999999999995</v>
      </c>
      <c r="G66" s="77">
        <v>0</v>
      </c>
      <c r="H66" s="77">
        <v>0</v>
      </c>
      <c r="I66" s="77">
        <v>0</v>
      </c>
      <c r="J66" s="77">
        <v>0</v>
      </c>
      <c r="K66" s="77">
        <v>0</v>
      </c>
      <c r="L66" s="96"/>
      <c r="M66" s="97"/>
      <c r="N66" s="97"/>
      <c r="AI66" s="66"/>
      <c r="AJ66" s="66"/>
      <c r="AK66" s="66"/>
      <c r="AL66" s="66"/>
      <c r="AM66" s="67"/>
      <c r="AN66" s="67"/>
      <c r="AO66" s="69"/>
    </row>
    <row r="67" spans="1:41" s="47" customFormat="1" ht="15.75" customHeight="1" x14ac:dyDescent="0.2">
      <c r="A67" s="96">
        <v>50</v>
      </c>
      <c r="B67" s="75" t="s">
        <v>245</v>
      </c>
      <c r="C67" s="97"/>
      <c r="D67" s="77">
        <f t="shared" ref="D67:D69" si="21">SUM(E67:J67)</f>
        <v>0</v>
      </c>
      <c r="E67" s="77"/>
      <c r="F67" s="77"/>
      <c r="G67" s="77"/>
      <c r="H67" s="77"/>
      <c r="I67" s="77"/>
      <c r="J67" s="77"/>
      <c r="K67" s="77"/>
      <c r="L67" s="96"/>
      <c r="M67" s="97"/>
      <c r="N67" s="97"/>
      <c r="AI67" s="66"/>
      <c r="AJ67" s="66"/>
      <c r="AK67" s="66"/>
      <c r="AL67" s="66"/>
      <c r="AM67" s="67"/>
      <c r="AN67" s="67"/>
      <c r="AO67" s="69"/>
    </row>
    <row r="68" spans="1:41" s="47" customFormat="1" ht="31.5" customHeight="1" x14ac:dyDescent="0.2">
      <c r="A68" s="96">
        <v>51</v>
      </c>
      <c r="B68" s="113" t="s">
        <v>273</v>
      </c>
      <c r="C68" s="113"/>
      <c r="D68" s="77">
        <f>SUM(E68:K68)</f>
        <v>0</v>
      </c>
      <c r="E68" s="77"/>
      <c r="F68" s="77"/>
      <c r="G68" s="77"/>
      <c r="H68" s="77"/>
      <c r="I68" s="77"/>
      <c r="J68" s="77"/>
      <c r="K68" s="77"/>
      <c r="L68" s="96"/>
      <c r="M68" s="97"/>
      <c r="N68" s="97"/>
      <c r="AI68" s="66"/>
      <c r="AJ68" s="66"/>
      <c r="AK68" s="66"/>
      <c r="AL68" s="66"/>
      <c r="AM68" s="67"/>
      <c r="AN68" s="67"/>
      <c r="AO68" s="69"/>
    </row>
    <row r="69" spans="1:41" s="47" customFormat="1" ht="31.5" customHeight="1" x14ac:dyDescent="0.2">
      <c r="A69" s="96">
        <v>52</v>
      </c>
      <c r="B69" s="113" t="s">
        <v>244</v>
      </c>
      <c r="C69" s="113"/>
      <c r="D69" s="77">
        <f t="shared" si="21"/>
        <v>0</v>
      </c>
      <c r="E69" s="77"/>
      <c r="F69" s="77"/>
      <c r="G69" s="77"/>
      <c r="H69" s="77"/>
      <c r="I69" s="77"/>
      <c r="J69" s="77"/>
      <c r="K69" s="77"/>
      <c r="L69" s="96"/>
      <c r="M69" s="97"/>
      <c r="N69" s="97"/>
      <c r="AI69" s="66"/>
      <c r="AJ69" s="66"/>
      <c r="AK69" s="66"/>
      <c r="AL69" s="66"/>
      <c r="AM69" s="67"/>
      <c r="AN69" s="67"/>
      <c r="AO69" s="69"/>
    </row>
    <row r="70" spans="1:41" s="47" customFormat="1" ht="105.75" customHeight="1" x14ac:dyDescent="0.2">
      <c r="A70" s="96">
        <v>53</v>
      </c>
      <c r="B70" s="83" t="s">
        <v>262</v>
      </c>
      <c r="C70" s="97"/>
      <c r="D70" s="77">
        <f>SUM(D71:D74)</f>
        <v>1719.7206000000001</v>
      </c>
      <c r="E70" s="77">
        <f t="shared" ref="E70:K70" si="22">SUM(E71:E74)</f>
        <v>0</v>
      </c>
      <c r="F70" s="77">
        <f t="shared" si="22"/>
        <v>0</v>
      </c>
      <c r="G70" s="77">
        <f t="shared" si="22"/>
        <v>1719.7206000000001</v>
      </c>
      <c r="H70" s="77">
        <f t="shared" si="22"/>
        <v>0</v>
      </c>
      <c r="I70" s="77">
        <f t="shared" si="22"/>
        <v>0</v>
      </c>
      <c r="J70" s="77">
        <f t="shared" si="22"/>
        <v>0</v>
      </c>
      <c r="K70" s="77">
        <f t="shared" si="22"/>
        <v>0</v>
      </c>
      <c r="L70" s="96"/>
      <c r="M70" s="97"/>
      <c r="N70" s="97"/>
      <c r="AI70" s="66"/>
      <c r="AJ70" s="66"/>
      <c r="AK70" s="66"/>
      <c r="AL70" s="66"/>
      <c r="AM70" s="67"/>
      <c r="AN70" s="67"/>
      <c r="AO70" s="69"/>
    </row>
    <row r="71" spans="1:41" s="47" customFormat="1" ht="15.75" customHeight="1" x14ac:dyDescent="0.2">
      <c r="A71" s="96">
        <v>54</v>
      </c>
      <c r="B71" s="97" t="s">
        <v>50</v>
      </c>
      <c r="C71" s="97"/>
      <c r="D71" s="77">
        <f>SUM(E71:K71)</f>
        <v>0</v>
      </c>
      <c r="E71" s="77">
        <v>0</v>
      </c>
      <c r="F71" s="77">
        <v>0</v>
      </c>
      <c r="G71" s="77">
        <v>0</v>
      </c>
      <c r="H71" s="77">
        <v>0</v>
      </c>
      <c r="I71" s="77">
        <v>0</v>
      </c>
      <c r="J71" s="77">
        <v>0</v>
      </c>
      <c r="K71" s="77">
        <v>0</v>
      </c>
      <c r="L71" s="96"/>
      <c r="M71" s="97"/>
      <c r="N71" s="97"/>
      <c r="AI71" s="66"/>
      <c r="AJ71" s="66"/>
      <c r="AK71" s="66"/>
      <c r="AL71" s="66"/>
      <c r="AM71" s="67"/>
      <c r="AN71" s="67"/>
      <c r="AO71" s="69"/>
    </row>
    <row r="72" spans="1:41" s="47" customFormat="1" ht="15.75" customHeight="1" x14ac:dyDescent="0.2">
      <c r="A72" s="96">
        <v>55</v>
      </c>
      <c r="B72" s="97" t="s">
        <v>51</v>
      </c>
      <c r="C72" s="97"/>
      <c r="D72" s="77">
        <f>SUM(E72:K72)</f>
        <v>0</v>
      </c>
      <c r="E72" s="77">
        <v>0</v>
      </c>
      <c r="F72" s="77">
        <v>0</v>
      </c>
      <c r="G72" s="77">
        <v>0</v>
      </c>
      <c r="H72" s="77">
        <v>0</v>
      </c>
      <c r="I72" s="77">
        <v>0</v>
      </c>
      <c r="J72" s="77">
        <v>0</v>
      </c>
      <c r="K72" s="77">
        <v>0</v>
      </c>
      <c r="L72" s="96"/>
      <c r="M72" s="97"/>
      <c r="N72" s="97"/>
      <c r="AI72" s="66"/>
      <c r="AJ72" s="66"/>
      <c r="AK72" s="66"/>
      <c r="AL72" s="66"/>
      <c r="AM72" s="67"/>
      <c r="AN72" s="67"/>
      <c r="AO72" s="69"/>
    </row>
    <row r="73" spans="1:41" s="47" customFormat="1" ht="15.75" customHeight="1" x14ac:dyDescent="0.2">
      <c r="A73" s="96">
        <v>56</v>
      </c>
      <c r="B73" s="97" t="s">
        <v>52</v>
      </c>
      <c r="C73" s="97"/>
      <c r="D73" s="77">
        <f>SUM(E73:K73)</f>
        <v>1719.7206000000001</v>
      </c>
      <c r="E73" s="77">
        <v>0</v>
      </c>
      <c r="F73" s="77">
        <v>0</v>
      </c>
      <c r="G73" s="77">
        <v>1719.7206000000001</v>
      </c>
      <c r="H73" s="77">
        <v>0</v>
      </c>
      <c r="I73" s="77">
        <v>0</v>
      </c>
      <c r="J73" s="77">
        <v>0</v>
      </c>
      <c r="K73" s="77">
        <v>0</v>
      </c>
      <c r="L73" s="96"/>
      <c r="M73" s="97"/>
      <c r="N73" s="97"/>
      <c r="AI73" s="66"/>
      <c r="AJ73" s="66"/>
      <c r="AK73" s="66"/>
      <c r="AL73" s="66"/>
      <c r="AM73" s="67"/>
      <c r="AN73" s="67"/>
      <c r="AO73" s="69"/>
    </row>
    <row r="74" spans="1:41" s="47" customFormat="1" ht="15.75" customHeight="1" x14ac:dyDescent="0.2">
      <c r="A74" s="96">
        <v>57</v>
      </c>
      <c r="B74" s="97" t="s">
        <v>53</v>
      </c>
      <c r="C74" s="97"/>
      <c r="D74" s="77">
        <f>SUM(E74:K74)</f>
        <v>0</v>
      </c>
      <c r="E74" s="77">
        <v>0</v>
      </c>
      <c r="F74" s="77">
        <v>0</v>
      </c>
      <c r="G74" s="77">
        <v>0</v>
      </c>
      <c r="H74" s="77">
        <v>0</v>
      </c>
      <c r="I74" s="77">
        <v>0</v>
      </c>
      <c r="J74" s="77">
        <v>0</v>
      </c>
      <c r="K74" s="77">
        <v>0</v>
      </c>
      <c r="L74" s="96"/>
      <c r="M74" s="97"/>
      <c r="N74" s="97"/>
      <c r="AI74" s="66"/>
      <c r="AJ74" s="66"/>
      <c r="AK74" s="66"/>
      <c r="AL74" s="66"/>
      <c r="AM74" s="67"/>
      <c r="AN74" s="67"/>
      <c r="AO74" s="69"/>
    </row>
    <row r="75" spans="1:41" s="47" customFormat="1" ht="15.75" customHeight="1" x14ac:dyDescent="0.2">
      <c r="A75" s="96">
        <v>58</v>
      </c>
      <c r="B75" s="75" t="s">
        <v>245</v>
      </c>
      <c r="C75" s="97"/>
      <c r="D75" s="77">
        <f t="shared" ref="D75:D77" si="23">SUM(E75:J75)</f>
        <v>0</v>
      </c>
      <c r="E75" s="77"/>
      <c r="F75" s="77"/>
      <c r="G75" s="77"/>
      <c r="H75" s="77"/>
      <c r="I75" s="77"/>
      <c r="J75" s="77"/>
      <c r="K75" s="77"/>
      <c r="L75" s="96"/>
      <c r="M75" s="97"/>
      <c r="N75" s="97"/>
      <c r="AI75" s="66"/>
      <c r="AJ75" s="66"/>
      <c r="AK75" s="66"/>
      <c r="AL75" s="66"/>
      <c r="AM75" s="67"/>
      <c r="AN75" s="67"/>
      <c r="AO75" s="69"/>
    </row>
    <row r="76" spans="1:41" s="47" customFormat="1" ht="31.5" customHeight="1" x14ac:dyDescent="0.2">
      <c r="A76" s="96">
        <v>59</v>
      </c>
      <c r="B76" s="113" t="s">
        <v>243</v>
      </c>
      <c r="C76" s="113"/>
      <c r="D76" s="77">
        <f t="shared" si="23"/>
        <v>0</v>
      </c>
      <c r="E76" s="77"/>
      <c r="F76" s="77"/>
      <c r="G76" s="77"/>
      <c r="H76" s="77"/>
      <c r="I76" s="77"/>
      <c r="J76" s="77"/>
      <c r="K76" s="77"/>
      <c r="L76" s="96"/>
      <c r="M76" s="97"/>
      <c r="N76" s="97"/>
      <c r="AI76" s="66"/>
      <c r="AJ76" s="66"/>
      <c r="AK76" s="66"/>
      <c r="AL76" s="66"/>
      <c r="AM76" s="67"/>
      <c r="AN76" s="67"/>
      <c r="AO76" s="69"/>
    </row>
    <row r="77" spans="1:41" s="47" customFormat="1" ht="31.5" customHeight="1" x14ac:dyDescent="0.2">
      <c r="A77" s="96">
        <v>60</v>
      </c>
      <c r="B77" s="113" t="s">
        <v>244</v>
      </c>
      <c r="C77" s="113"/>
      <c r="D77" s="77">
        <f t="shared" si="23"/>
        <v>0</v>
      </c>
      <c r="E77" s="77"/>
      <c r="F77" s="77"/>
      <c r="G77" s="77"/>
      <c r="H77" s="77"/>
      <c r="I77" s="77"/>
      <c r="J77" s="77"/>
      <c r="K77" s="77"/>
      <c r="L77" s="96"/>
      <c r="M77" s="97"/>
      <c r="N77" s="97"/>
      <c r="AI77" s="66"/>
      <c r="AJ77" s="66"/>
      <c r="AK77" s="66"/>
      <c r="AL77" s="66"/>
      <c r="AM77" s="67"/>
      <c r="AN77" s="67"/>
      <c r="AO77" s="69"/>
    </row>
    <row r="78" spans="1:41" s="47" customFormat="1" ht="96.75" customHeight="1" x14ac:dyDescent="0.2">
      <c r="A78" s="96">
        <v>61</v>
      </c>
      <c r="B78" s="97" t="s">
        <v>263</v>
      </c>
      <c r="C78" s="97"/>
      <c r="D78" s="77">
        <f>SUM(D79:D82)</f>
        <v>500</v>
      </c>
      <c r="E78" s="77">
        <f t="shared" ref="E78:K78" si="24">SUM(E79:E82)</f>
        <v>500</v>
      </c>
      <c r="F78" s="77">
        <f t="shared" si="24"/>
        <v>0</v>
      </c>
      <c r="G78" s="77">
        <f t="shared" si="24"/>
        <v>0</v>
      </c>
      <c r="H78" s="77">
        <f t="shared" si="24"/>
        <v>0</v>
      </c>
      <c r="I78" s="77">
        <f t="shared" si="24"/>
        <v>0</v>
      </c>
      <c r="J78" s="77">
        <f t="shared" si="24"/>
        <v>0</v>
      </c>
      <c r="K78" s="77">
        <f t="shared" si="24"/>
        <v>0</v>
      </c>
      <c r="L78" s="96"/>
      <c r="M78" s="97"/>
      <c r="N78" s="97"/>
      <c r="AI78" s="66"/>
      <c r="AJ78" s="66"/>
      <c r="AK78" s="66"/>
      <c r="AL78" s="66"/>
      <c r="AM78" s="67"/>
      <c r="AN78" s="67"/>
      <c r="AO78" s="69"/>
    </row>
    <row r="79" spans="1:41" s="47" customFormat="1" ht="15.75" customHeight="1" x14ac:dyDescent="0.2">
      <c r="A79" s="96">
        <v>62</v>
      </c>
      <c r="B79" s="97" t="s">
        <v>50</v>
      </c>
      <c r="C79" s="97"/>
      <c r="D79" s="77">
        <f>SUM(E79:K79)</f>
        <v>0</v>
      </c>
      <c r="E79" s="77">
        <v>0</v>
      </c>
      <c r="F79" s="77">
        <v>0</v>
      </c>
      <c r="G79" s="77">
        <v>0</v>
      </c>
      <c r="H79" s="77">
        <v>0</v>
      </c>
      <c r="I79" s="77">
        <v>0</v>
      </c>
      <c r="J79" s="77">
        <v>0</v>
      </c>
      <c r="K79" s="77">
        <v>0</v>
      </c>
      <c r="L79" s="96"/>
      <c r="M79" s="97"/>
      <c r="N79" s="97"/>
      <c r="AI79" s="66"/>
      <c r="AJ79" s="66"/>
      <c r="AK79" s="66"/>
      <c r="AL79" s="66"/>
      <c r="AM79" s="67"/>
      <c r="AN79" s="67"/>
      <c r="AO79" s="69"/>
    </row>
    <row r="80" spans="1:41" s="47" customFormat="1" ht="15.75" customHeight="1" x14ac:dyDescent="0.2">
      <c r="A80" s="96">
        <v>63</v>
      </c>
      <c r="B80" s="97" t="s">
        <v>51</v>
      </c>
      <c r="C80" s="97"/>
      <c r="D80" s="77">
        <f>SUM(E80:K80)</f>
        <v>0</v>
      </c>
      <c r="E80" s="77">
        <v>0</v>
      </c>
      <c r="F80" s="77">
        <v>0</v>
      </c>
      <c r="G80" s="77">
        <v>0</v>
      </c>
      <c r="H80" s="77">
        <v>0</v>
      </c>
      <c r="I80" s="77">
        <v>0</v>
      </c>
      <c r="J80" s="77">
        <v>0</v>
      </c>
      <c r="K80" s="77">
        <v>0</v>
      </c>
      <c r="L80" s="96"/>
      <c r="M80" s="97"/>
      <c r="N80" s="97"/>
      <c r="AI80" s="66"/>
      <c r="AJ80" s="66"/>
      <c r="AK80" s="66"/>
      <c r="AL80" s="66"/>
      <c r="AM80" s="67"/>
      <c r="AN80" s="67"/>
      <c r="AO80" s="69"/>
    </row>
    <row r="81" spans="1:41" s="47" customFormat="1" ht="15.75" customHeight="1" x14ac:dyDescent="0.2">
      <c r="A81" s="96">
        <v>64</v>
      </c>
      <c r="B81" s="97" t="s">
        <v>52</v>
      </c>
      <c r="C81" s="97"/>
      <c r="D81" s="77">
        <f>SUM(E81:K81)</f>
        <v>500</v>
      </c>
      <c r="E81" s="77">
        <v>500</v>
      </c>
      <c r="F81" s="77">
        <v>0</v>
      </c>
      <c r="G81" s="77">
        <v>0</v>
      </c>
      <c r="H81" s="77">
        <v>0</v>
      </c>
      <c r="I81" s="77">
        <v>0</v>
      </c>
      <c r="J81" s="77">
        <v>0</v>
      </c>
      <c r="K81" s="77">
        <v>0</v>
      </c>
      <c r="L81" s="96"/>
      <c r="M81" s="97"/>
      <c r="N81" s="97"/>
      <c r="AI81" s="66"/>
      <c r="AJ81" s="66"/>
      <c r="AK81" s="66"/>
      <c r="AL81" s="66"/>
      <c r="AM81" s="67"/>
      <c r="AN81" s="67"/>
      <c r="AO81" s="69"/>
    </row>
    <row r="82" spans="1:41" s="47" customFormat="1" ht="15.75" customHeight="1" x14ac:dyDescent="0.2">
      <c r="A82" s="96">
        <v>65</v>
      </c>
      <c r="B82" s="97" t="s">
        <v>53</v>
      </c>
      <c r="C82" s="97"/>
      <c r="D82" s="77">
        <f>SUM(E82:K82)</f>
        <v>0</v>
      </c>
      <c r="E82" s="77">
        <v>0</v>
      </c>
      <c r="F82" s="77">
        <v>0</v>
      </c>
      <c r="G82" s="77">
        <v>0</v>
      </c>
      <c r="H82" s="77">
        <v>0</v>
      </c>
      <c r="I82" s="77">
        <v>0</v>
      </c>
      <c r="J82" s="77">
        <v>0</v>
      </c>
      <c r="K82" s="77">
        <v>0</v>
      </c>
      <c r="L82" s="96"/>
      <c r="M82" s="97"/>
      <c r="N82" s="97"/>
      <c r="AI82" s="66"/>
      <c r="AJ82" s="66"/>
      <c r="AK82" s="66"/>
      <c r="AL82" s="66"/>
      <c r="AM82" s="67"/>
      <c r="AN82" s="67"/>
      <c r="AO82" s="69"/>
    </row>
    <row r="83" spans="1:41" s="47" customFormat="1" ht="15.75" customHeight="1" x14ac:dyDescent="0.2">
      <c r="A83" s="96">
        <v>66</v>
      </c>
      <c r="B83" s="75" t="s">
        <v>245</v>
      </c>
      <c r="C83" s="97"/>
      <c r="D83" s="77">
        <f t="shared" ref="D83:D85" si="25">SUM(E83:J83)</f>
        <v>0</v>
      </c>
      <c r="E83" s="77"/>
      <c r="F83" s="77"/>
      <c r="G83" s="77"/>
      <c r="H83" s="77"/>
      <c r="I83" s="77"/>
      <c r="J83" s="77"/>
      <c r="K83" s="77"/>
      <c r="L83" s="96"/>
      <c r="M83" s="97"/>
      <c r="N83" s="97"/>
      <c r="AI83" s="66"/>
      <c r="AJ83" s="66"/>
      <c r="AK83" s="66"/>
      <c r="AL83" s="66"/>
      <c r="AM83" s="67"/>
      <c r="AN83" s="67"/>
      <c r="AO83" s="69"/>
    </row>
    <row r="84" spans="1:41" s="47" customFormat="1" ht="31.5" customHeight="1" x14ac:dyDescent="0.2">
      <c r="A84" s="96">
        <v>67</v>
      </c>
      <c r="B84" s="113" t="s">
        <v>243</v>
      </c>
      <c r="C84" s="113"/>
      <c r="D84" s="77">
        <f t="shared" si="25"/>
        <v>0</v>
      </c>
      <c r="E84" s="77"/>
      <c r="F84" s="77"/>
      <c r="G84" s="77"/>
      <c r="H84" s="77"/>
      <c r="I84" s="77"/>
      <c r="J84" s="77"/>
      <c r="K84" s="77"/>
      <c r="L84" s="96"/>
      <c r="M84" s="97"/>
      <c r="N84" s="97"/>
      <c r="AI84" s="66"/>
      <c r="AJ84" s="66"/>
      <c r="AK84" s="66"/>
      <c r="AL84" s="66"/>
      <c r="AM84" s="67"/>
      <c r="AN84" s="67"/>
      <c r="AO84" s="69"/>
    </row>
    <row r="85" spans="1:41" s="47" customFormat="1" ht="31.5" customHeight="1" x14ac:dyDescent="0.2">
      <c r="A85" s="96">
        <v>68</v>
      </c>
      <c r="B85" s="113" t="s">
        <v>244</v>
      </c>
      <c r="C85" s="113"/>
      <c r="D85" s="77">
        <f t="shared" si="25"/>
        <v>0</v>
      </c>
      <c r="E85" s="77"/>
      <c r="F85" s="77"/>
      <c r="G85" s="77"/>
      <c r="H85" s="77"/>
      <c r="I85" s="77"/>
      <c r="J85" s="77"/>
      <c r="K85" s="77"/>
      <c r="L85" s="96"/>
      <c r="M85" s="97"/>
      <c r="N85" s="97"/>
      <c r="AI85" s="66"/>
      <c r="AJ85" s="66"/>
      <c r="AK85" s="66"/>
      <c r="AL85" s="66"/>
      <c r="AM85" s="67"/>
      <c r="AN85" s="67"/>
      <c r="AO85" s="69"/>
    </row>
    <row r="86" spans="1:41" s="47" customFormat="1" ht="66.75" customHeight="1" x14ac:dyDescent="0.2">
      <c r="A86" s="96">
        <v>69</v>
      </c>
      <c r="B86" s="97" t="s">
        <v>264</v>
      </c>
      <c r="C86" s="84" t="s">
        <v>236</v>
      </c>
      <c r="D86" s="77">
        <f>SUM(D87:D90)</f>
        <v>3304.2890000000002</v>
      </c>
      <c r="E86" s="77">
        <f t="shared" ref="E86:K86" si="26">SUM(E87:E90)</f>
        <v>3304.2890000000002</v>
      </c>
      <c r="F86" s="77">
        <f t="shared" si="26"/>
        <v>0</v>
      </c>
      <c r="G86" s="77">
        <f t="shared" si="26"/>
        <v>0</v>
      </c>
      <c r="H86" s="77">
        <f t="shared" si="26"/>
        <v>0</v>
      </c>
      <c r="I86" s="77">
        <f t="shared" si="26"/>
        <v>0</v>
      </c>
      <c r="J86" s="77">
        <f t="shared" si="26"/>
        <v>0</v>
      </c>
      <c r="K86" s="77">
        <f t="shared" si="26"/>
        <v>0</v>
      </c>
      <c r="L86" s="96" t="s">
        <v>231</v>
      </c>
      <c r="M86" s="97"/>
      <c r="N86" s="97"/>
      <c r="AI86" s="66"/>
      <c r="AJ86" s="66"/>
      <c r="AK86" s="66"/>
      <c r="AL86" s="66"/>
      <c r="AM86" s="67"/>
      <c r="AN86" s="67"/>
      <c r="AO86" s="69"/>
    </row>
    <row r="87" spans="1:41" s="47" customFormat="1" ht="15.75" customHeight="1" x14ac:dyDescent="0.2">
      <c r="A87" s="96">
        <v>70</v>
      </c>
      <c r="B87" s="97" t="s">
        <v>50</v>
      </c>
      <c r="C87" s="97"/>
      <c r="D87" s="77">
        <f>SUM(E87:K87)</f>
        <v>0</v>
      </c>
      <c r="E87" s="77">
        <v>0</v>
      </c>
      <c r="F87" s="77">
        <v>0</v>
      </c>
      <c r="G87" s="77">
        <v>0</v>
      </c>
      <c r="H87" s="77">
        <v>0</v>
      </c>
      <c r="I87" s="77">
        <v>0</v>
      </c>
      <c r="J87" s="77">
        <v>0</v>
      </c>
      <c r="K87" s="77">
        <v>0</v>
      </c>
      <c r="L87" s="96"/>
      <c r="M87" s="97"/>
      <c r="N87" s="97"/>
      <c r="AI87" s="66"/>
      <c r="AJ87" s="66"/>
      <c r="AK87" s="66"/>
      <c r="AL87" s="66"/>
      <c r="AM87" s="67"/>
      <c r="AN87" s="67"/>
      <c r="AO87" s="69"/>
    </row>
    <row r="88" spans="1:41" s="47" customFormat="1" ht="15.75" customHeight="1" x14ac:dyDescent="0.2">
      <c r="A88" s="96">
        <v>71</v>
      </c>
      <c r="B88" s="97" t="s">
        <v>51</v>
      </c>
      <c r="C88" s="97"/>
      <c r="D88" s="77">
        <f>SUM(E88:K88)</f>
        <v>3304.2890000000002</v>
      </c>
      <c r="E88" s="77">
        <v>3304.2890000000002</v>
      </c>
      <c r="F88" s="77">
        <v>0</v>
      </c>
      <c r="G88" s="77">
        <v>0</v>
      </c>
      <c r="H88" s="77">
        <v>0</v>
      </c>
      <c r="I88" s="77">
        <v>0</v>
      </c>
      <c r="J88" s="77">
        <v>0</v>
      </c>
      <c r="K88" s="77">
        <v>0</v>
      </c>
      <c r="L88" s="96"/>
      <c r="M88" s="97"/>
      <c r="N88" s="97"/>
      <c r="AI88" s="66"/>
      <c r="AJ88" s="66"/>
      <c r="AK88" s="66"/>
      <c r="AL88" s="66"/>
      <c r="AM88" s="67"/>
      <c r="AN88" s="67"/>
      <c r="AO88" s="69"/>
    </row>
    <row r="89" spans="1:41" s="47" customFormat="1" ht="15.75" customHeight="1" x14ac:dyDescent="0.2">
      <c r="A89" s="96">
        <v>72</v>
      </c>
      <c r="B89" s="97" t="s">
        <v>52</v>
      </c>
      <c r="C89" s="97"/>
      <c r="D89" s="77">
        <f>SUM(E89:K89)</f>
        <v>0</v>
      </c>
      <c r="E89" s="77">
        <v>0</v>
      </c>
      <c r="F89" s="77">
        <v>0</v>
      </c>
      <c r="G89" s="77">
        <v>0</v>
      </c>
      <c r="H89" s="77">
        <v>0</v>
      </c>
      <c r="I89" s="77">
        <v>0</v>
      </c>
      <c r="J89" s="77">
        <v>0</v>
      </c>
      <c r="K89" s="77">
        <v>0</v>
      </c>
      <c r="L89" s="96"/>
      <c r="M89" s="97"/>
      <c r="N89" s="97"/>
      <c r="AI89" s="66"/>
      <c r="AJ89" s="66"/>
      <c r="AK89" s="66"/>
      <c r="AL89" s="66"/>
      <c r="AM89" s="67"/>
      <c r="AN89" s="67"/>
      <c r="AO89" s="69"/>
    </row>
    <row r="90" spans="1:41" s="47" customFormat="1" ht="15.75" customHeight="1" x14ac:dyDescent="0.2">
      <c r="A90" s="96">
        <v>73</v>
      </c>
      <c r="B90" s="97" t="s">
        <v>53</v>
      </c>
      <c r="C90" s="97"/>
      <c r="D90" s="77">
        <f>SUM(E90:K90)</f>
        <v>0</v>
      </c>
      <c r="E90" s="77">
        <v>0</v>
      </c>
      <c r="F90" s="77">
        <v>0</v>
      </c>
      <c r="G90" s="77">
        <v>0</v>
      </c>
      <c r="H90" s="77">
        <v>0</v>
      </c>
      <c r="I90" s="77">
        <v>0</v>
      </c>
      <c r="J90" s="77">
        <v>0</v>
      </c>
      <c r="K90" s="77">
        <v>0</v>
      </c>
      <c r="L90" s="96"/>
      <c r="M90" s="97"/>
      <c r="N90" s="97"/>
      <c r="AI90" s="66"/>
      <c r="AJ90" s="66"/>
      <c r="AK90" s="66"/>
      <c r="AL90" s="66"/>
      <c r="AM90" s="67"/>
      <c r="AN90" s="67"/>
      <c r="AO90" s="69"/>
    </row>
    <row r="91" spans="1:41" s="47" customFormat="1" ht="15.75" customHeight="1" x14ac:dyDescent="0.2">
      <c r="A91" s="96">
        <v>74</v>
      </c>
      <c r="B91" s="75" t="s">
        <v>245</v>
      </c>
      <c r="C91" s="97"/>
      <c r="D91" s="77">
        <f t="shared" ref="D91:D93" si="27">SUM(E91:J91)</f>
        <v>0</v>
      </c>
      <c r="E91" s="77"/>
      <c r="F91" s="77"/>
      <c r="G91" s="77"/>
      <c r="H91" s="77"/>
      <c r="I91" s="77"/>
      <c r="J91" s="77"/>
      <c r="K91" s="77"/>
      <c r="L91" s="96"/>
      <c r="M91" s="97"/>
      <c r="N91" s="97"/>
      <c r="AI91" s="66"/>
      <c r="AJ91" s="66"/>
      <c r="AK91" s="66"/>
      <c r="AL91" s="66"/>
      <c r="AM91" s="67"/>
      <c r="AN91" s="67"/>
      <c r="AO91" s="69"/>
    </row>
    <row r="92" spans="1:41" s="47" customFormat="1" ht="31.5" customHeight="1" x14ac:dyDescent="0.2">
      <c r="A92" s="96">
        <v>75</v>
      </c>
      <c r="B92" s="113" t="s">
        <v>243</v>
      </c>
      <c r="C92" s="113"/>
      <c r="D92" s="77">
        <f t="shared" si="27"/>
        <v>0</v>
      </c>
      <c r="E92" s="77"/>
      <c r="F92" s="77"/>
      <c r="G92" s="77"/>
      <c r="H92" s="77"/>
      <c r="I92" s="77"/>
      <c r="J92" s="77"/>
      <c r="K92" s="77"/>
      <c r="L92" s="96"/>
      <c r="M92" s="97"/>
      <c r="N92" s="97"/>
      <c r="AI92" s="66"/>
      <c r="AJ92" s="66"/>
      <c r="AK92" s="66"/>
      <c r="AL92" s="66"/>
      <c r="AM92" s="67"/>
      <c r="AN92" s="67"/>
      <c r="AO92" s="69"/>
    </row>
    <row r="93" spans="1:41" s="47" customFormat="1" ht="31.5" customHeight="1" x14ac:dyDescent="0.2">
      <c r="A93" s="96">
        <v>76</v>
      </c>
      <c r="B93" s="113" t="s">
        <v>244</v>
      </c>
      <c r="C93" s="113"/>
      <c r="D93" s="77">
        <f t="shared" si="27"/>
        <v>0</v>
      </c>
      <c r="E93" s="77"/>
      <c r="F93" s="77"/>
      <c r="G93" s="77"/>
      <c r="H93" s="77"/>
      <c r="I93" s="77"/>
      <c r="J93" s="77"/>
      <c r="K93" s="77"/>
      <c r="L93" s="96"/>
      <c r="M93" s="97"/>
      <c r="N93" s="97"/>
      <c r="AI93" s="66"/>
      <c r="AJ93" s="66"/>
      <c r="AK93" s="66"/>
      <c r="AL93" s="66"/>
      <c r="AM93" s="67"/>
      <c r="AN93" s="67"/>
      <c r="AO93" s="69"/>
    </row>
    <row r="94" spans="1:41" s="47" customFormat="1" ht="63.75" customHeight="1" x14ac:dyDescent="0.2">
      <c r="A94" s="96">
        <v>77</v>
      </c>
      <c r="B94" s="97" t="s">
        <v>265</v>
      </c>
      <c r="C94" s="72" t="s">
        <v>230</v>
      </c>
      <c r="D94" s="77">
        <f>SUM(D95:D98)</f>
        <v>2406.6666700000001</v>
      </c>
      <c r="E94" s="77">
        <f t="shared" ref="E94:I94" si="28">SUM(E95:E98)</f>
        <v>2406.6666700000001</v>
      </c>
      <c r="F94" s="77">
        <f t="shared" si="28"/>
        <v>0</v>
      </c>
      <c r="G94" s="77">
        <f t="shared" si="28"/>
        <v>0</v>
      </c>
      <c r="H94" s="77">
        <f t="shared" si="28"/>
        <v>0</v>
      </c>
      <c r="I94" s="77">
        <f t="shared" si="28"/>
        <v>0</v>
      </c>
      <c r="J94" s="77">
        <f>SUM(J95:J98)</f>
        <v>0</v>
      </c>
      <c r="K94" s="77">
        <f>SUM(K95:K98)</f>
        <v>0</v>
      </c>
      <c r="L94" s="96" t="s">
        <v>163</v>
      </c>
      <c r="M94" s="97"/>
      <c r="N94" s="97"/>
      <c r="AI94" s="66"/>
      <c r="AJ94" s="66"/>
      <c r="AK94" s="66"/>
      <c r="AL94" s="66"/>
      <c r="AM94" s="67"/>
      <c r="AN94" s="67"/>
      <c r="AO94" s="69"/>
    </row>
    <row r="95" spans="1:41" s="47" customFormat="1" ht="15.75" customHeight="1" x14ac:dyDescent="0.2">
      <c r="A95" s="96">
        <v>78</v>
      </c>
      <c r="B95" s="97" t="s">
        <v>50</v>
      </c>
      <c r="C95" s="97"/>
      <c r="D95" s="77">
        <f>SUM(E95:K95)</f>
        <v>0</v>
      </c>
      <c r="E95" s="77">
        <v>0</v>
      </c>
      <c r="F95" s="77">
        <v>0</v>
      </c>
      <c r="G95" s="77">
        <v>0</v>
      </c>
      <c r="H95" s="77">
        <v>0</v>
      </c>
      <c r="I95" s="77">
        <v>0</v>
      </c>
      <c r="J95" s="77">
        <v>0</v>
      </c>
      <c r="K95" s="77">
        <v>0</v>
      </c>
      <c r="L95" s="96"/>
      <c r="M95" s="97"/>
      <c r="N95" s="97"/>
      <c r="AI95" s="66"/>
      <c r="AJ95" s="66"/>
      <c r="AK95" s="66"/>
      <c r="AL95" s="66"/>
      <c r="AM95" s="67"/>
      <c r="AN95" s="67"/>
      <c r="AO95" s="69"/>
    </row>
    <row r="96" spans="1:41" s="47" customFormat="1" ht="15.75" customHeight="1" x14ac:dyDescent="0.2">
      <c r="A96" s="96">
        <v>79</v>
      </c>
      <c r="B96" s="97" t="s">
        <v>51</v>
      </c>
      <c r="C96" s="97"/>
      <c r="D96" s="77">
        <f>SUM(E96:K96)</f>
        <v>0</v>
      </c>
      <c r="E96" s="77">
        <v>0</v>
      </c>
      <c r="F96" s="77">
        <v>0</v>
      </c>
      <c r="G96" s="77">
        <v>0</v>
      </c>
      <c r="H96" s="77">
        <v>0</v>
      </c>
      <c r="I96" s="77">
        <v>0</v>
      </c>
      <c r="J96" s="77">
        <v>0</v>
      </c>
      <c r="K96" s="77">
        <v>0</v>
      </c>
      <c r="L96" s="96"/>
      <c r="M96" s="97"/>
      <c r="N96" s="97"/>
      <c r="AI96" s="66"/>
      <c r="AJ96" s="66"/>
      <c r="AK96" s="66"/>
      <c r="AL96" s="66"/>
      <c r="AM96" s="67"/>
      <c r="AN96" s="67"/>
      <c r="AO96" s="69"/>
    </row>
    <row r="97" spans="1:41" s="47" customFormat="1" ht="15.75" customHeight="1" x14ac:dyDescent="0.2">
      <c r="A97" s="96">
        <v>80</v>
      </c>
      <c r="B97" s="97" t="s">
        <v>52</v>
      </c>
      <c r="C97" s="97"/>
      <c r="D97" s="77">
        <f>SUM(E97:K97)</f>
        <v>2406.6666700000001</v>
      </c>
      <c r="E97" s="77">
        <f>2406.66667</f>
        <v>2406.6666700000001</v>
      </c>
      <c r="F97" s="77">
        <v>0</v>
      </c>
      <c r="G97" s="77">
        <v>0</v>
      </c>
      <c r="H97" s="77">
        <v>0</v>
      </c>
      <c r="I97" s="77">
        <v>0</v>
      </c>
      <c r="J97" s="77">
        <v>0</v>
      </c>
      <c r="K97" s="77">
        <v>0</v>
      </c>
      <c r="L97" s="96"/>
      <c r="M97" s="97"/>
      <c r="N97" s="97"/>
      <c r="AI97" s="66"/>
      <c r="AJ97" s="66"/>
      <c r="AK97" s="66"/>
      <c r="AL97" s="66"/>
      <c r="AM97" s="67"/>
      <c r="AN97" s="67"/>
      <c r="AO97" s="69"/>
    </row>
    <row r="98" spans="1:41" s="47" customFormat="1" ht="15.75" customHeight="1" x14ac:dyDescent="0.2">
      <c r="A98" s="96">
        <v>81</v>
      </c>
      <c r="B98" s="97" t="s">
        <v>53</v>
      </c>
      <c r="C98" s="97"/>
      <c r="D98" s="77">
        <f>SUM(E98:K98)</f>
        <v>0</v>
      </c>
      <c r="E98" s="77">
        <v>0</v>
      </c>
      <c r="F98" s="77">
        <v>0</v>
      </c>
      <c r="G98" s="77">
        <v>0</v>
      </c>
      <c r="H98" s="77">
        <v>0</v>
      </c>
      <c r="I98" s="77">
        <v>0</v>
      </c>
      <c r="J98" s="77">
        <v>0</v>
      </c>
      <c r="K98" s="77">
        <v>0</v>
      </c>
      <c r="L98" s="96"/>
      <c r="M98" s="97"/>
      <c r="N98" s="97"/>
      <c r="AI98" s="66"/>
      <c r="AJ98" s="66"/>
      <c r="AK98" s="66"/>
      <c r="AL98" s="66"/>
      <c r="AM98" s="67"/>
      <c r="AN98" s="67"/>
      <c r="AO98" s="69"/>
    </row>
    <row r="99" spans="1:41" s="47" customFormat="1" ht="15.75" customHeight="1" x14ac:dyDescent="0.2">
      <c r="A99" s="96">
        <v>82</v>
      </c>
      <c r="B99" s="75" t="s">
        <v>245</v>
      </c>
      <c r="C99" s="97"/>
      <c r="D99" s="77">
        <f t="shared" ref="D99:D101" si="29">SUM(E99:J99)</f>
        <v>0</v>
      </c>
      <c r="E99" s="77"/>
      <c r="F99" s="77"/>
      <c r="G99" s="77"/>
      <c r="H99" s="77"/>
      <c r="I99" s="77"/>
      <c r="J99" s="77"/>
      <c r="K99" s="77"/>
      <c r="L99" s="96"/>
      <c r="M99" s="97"/>
      <c r="N99" s="97"/>
      <c r="AI99" s="66"/>
      <c r="AJ99" s="66"/>
      <c r="AK99" s="66"/>
      <c r="AL99" s="66"/>
      <c r="AM99" s="67"/>
      <c r="AN99" s="67"/>
      <c r="AO99" s="69"/>
    </row>
    <row r="100" spans="1:41" s="47" customFormat="1" ht="31.5" customHeight="1" x14ac:dyDescent="0.2">
      <c r="A100" s="96">
        <v>83</v>
      </c>
      <c r="B100" s="113" t="s">
        <v>243</v>
      </c>
      <c r="C100" s="113"/>
      <c r="D100" s="77">
        <f t="shared" si="29"/>
        <v>0</v>
      </c>
      <c r="E100" s="77"/>
      <c r="F100" s="77"/>
      <c r="G100" s="77"/>
      <c r="H100" s="77"/>
      <c r="I100" s="77"/>
      <c r="J100" s="77"/>
      <c r="K100" s="77"/>
      <c r="L100" s="96"/>
      <c r="M100" s="97"/>
      <c r="N100" s="97"/>
      <c r="AI100" s="66"/>
      <c r="AJ100" s="66"/>
      <c r="AK100" s="66"/>
      <c r="AL100" s="66"/>
      <c r="AM100" s="67"/>
      <c r="AN100" s="67"/>
      <c r="AO100" s="69"/>
    </row>
    <row r="101" spans="1:41" s="47" customFormat="1" ht="31.5" customHeight="1" x14ac:dyDescent="0.2">
      <c r="A101" s="96">
        <v>84</v>
      </c>
      <c r="B101" s="113" t="s">
        <v>244</v>
      </c>
      <c r="C101" s="113"/>
      <c r="D101" s="77">
        <f t="shared" si="29"/>
        <v>0</v>
      </c>
      <c r="E101" s="77"/>
      <c r="F101" s="77"/>
      <c r="G101" s="77"/>
      <c r="H101" s="77"/>
      <c r="I101" s="77"/>
      <c r="J101" s="77"/>
      <c r="K101" s="77"/>
      <c r="L101" s="96"/>
      <c r="M101" s="97"/>
      <c r="N101" s="97"/>
      <c r="AI101" s="66"/>
      <c r="AJ101" s="66"/>
      <c r="AK101" s="66"/>
      <c r="AL101" s="66"/>
      <c r="AM101" s="67"/>
      <c r="AN101" s="67"/>
      <c r="AO101" s="69"/>
    </row>
    <row r="102" spans="1:41" s="47" customFormat="1" ht="66" customHeight="1" x14ac:dyDescent="0.2">
      <c r="A102" s="96">
        <v>85</v>
      </c>
      <c r="B102" s="89" t="s">
        <v>266</v>
      </c>
      <c r="C102" s="89"/>
      <c r="D102" s="90">
        <f>SUM(D103:D106)</f>
        <v>2320</v>
      </c>
      <c r="E102" s="90">
        <f t="shared" ref="E102:K102" si="30">SUM(E103:E106)</f>
        <v>0</v>
      </c>
      <c r="F102" s="90">
        <f t="shared" si="30"/>
        <v>800</v>
      </c>
      <c r="G102" s="90">
        <f t="shared" si="30"/>
        <v>720</v>
      </c>
      <c r="H102" s="90">
        <f t="shared" si="30"/>
        <v>800</v>
      </c>
      <c r="I102" s="90">
        <f t="shared" si="30"/>
        <v>0</v>
      </c>
      <c r="J102" s="90">
        <f t="shared" si="30"/>
        <v>0</v>
      </c>
      <c r="K102" s="90">
        <f t="shared" si="30"/>
        <v>0</v>
      </c>
      <c r="L102" s="96"/>
      <c r="M102" s="97"/>
      <c r="N102" s="97"/>
      <c r="AI102" s="66" t="s">
        <v>255</v>
      </c>
      <c r="AJ102" s="66"/>
      <c r="AK102" s="66"/>
      <c r="AL102" s="66"/>
      <c r="AM102" s="67"/>
      <c r="AN102" s="67"/>
      <c r="AO102" s="69"/>
    </row>
    <row r="103" spans="1:41" s="47" customFormat="1" ht="15.75" customHeight="1" x14ac:dyDescent="0.2">
      <c r="A103" s="96">
        <v>86</v>
      </c>
      <c r="B103" s="89" t="s">
        <v>50</v>
      </c>
      <c r="C103" s="89"/>
      <c r="D103" s="90">
        <f>SUM(E103:K103)</f>
        <v>0</v>
      </c>
      <c r="E103" s="90">
        <v>0</v>
      </c>
      <c r="F103" s="90">
        <v>0</v>
      </c>
      <c r="G103" s="90">
        <v>0</v>
      </c>
      <c r="H103" s="90">
        <v>0</v>
      </c>
      <c r="I103" s="90">
        <v>0</v>
      </c>
      <c r="J103" s="90">
        <v>0</v>
      </c>
      <c r="K103" s="90">
        <v>0</v>
      </c>
      <c r="L103" s="96"/>
      <c r="M103" s="97"/>
      <c r="N103" s="97"/>
      <c r="AI103" s="66"/>
      <c r="AJ103" s="66"/>
      <c r="AK103" s="66"/>
      <c r="AL103" s="66"/>
      <c r="AM103" s="67"/>
      <c r="AN103" s="67"/>
      <c r="AO103" s="69"/>
    </row>
    <row r="104" spans="1:41" s="47" customFormat="1" ht="15.75" customHeight="1" x14ac:dyDescent="0.2">
      <c r="A104" s="96">
        <v>87</v>
      </c>
      <c r="B104" s="89" t="s">
        <v>51</v>
      </c>
      <c r="C104" s="89"/>
      <c r="D104" s="90">
        <f>SUM(E104:K104)</f>
        <v>0</v>
      </c>
      <c r="E104" s="90">
        <v>0</v>
      </c>
      <c r="F104" s="90">
        <v>0</v>
      </c>
      <c r="G104" s="90">
        <v>0</v>
      </c>
      <c r="H104" s="90">
        <v>0</v>
      </c>
      <c r="I104" s="90">
        <v>0</v>
      </c>
      <c r="J104" s="90">
        <v>0</v>
      </c>
      <c r="K104" s="90">
        <v>0</v>
      </c>
      <c r="L104" s="96"/>
      <c r="M104" s="97"/>
      <c r="N104" s="97"/>
      <c r="AI104" s="66"/>
      <c r="AJ104" s="66"/>
      <c r="AK104" s="66"/>
      <c r="AL104" s="66"/>
      <c r="AM104" s="67"/>
      <c r="AN104" s="67"/>
      <c r="AO104" s="69"/>
    </row>
    <row r="105" spans="1:41" s="47" customFormat="1" ht="15.75" customHeight="1" x14ac:dyDescent="0.2">
      <c r="A105" s="96">
        <v>88</v>
      </c>
      <c r="B105" s="89" t="s">
        <v>52</v>
      </c>
      <c r="C105" s="89"/>
      <c r="D105" s="90">
        <f>SUM(E105:K105)</f>
        <v>2320</v>
      </c>
      <c r="E105" s="90">
        <v>0</v>
      </c>
      <c r="F105" s="90">
        <v>800</v>
      </c>
      <c r="G105" s="90">
        <v>720</v>
      </c>
      <c r="H105" s="90">
        <v>800</v>
      </c>
      <c r="I105" s="90">
        <v>0</v>
      </c>
      <c r="J105" s="90">
        <v>0</v>
      </c>
      <c r="K105" s="90">
        <v>0</v>
      </c>
      <c r="L105" s="96"/>
      <c r="M105" s="97"/>
      <c r="N105" s="97"/>
      <c r="AI105" s="66"/>
      <c r="AJ105" s="66"/>
      <c r="AK105" s="66"/>
      <c r="AL105" s="66"/>
      <c r="AM105" s="67"/>
      <c r="AN105" s="67"/>
      <c r="AO105" s="69"/>
    </row>
    <row r="106" spans="1:41" s="47" customFormat="1" ht="15.75" customHeight="1" x14ac:dyDescent="0.2">
      <c r="A106" s="96">
        <v>89</v>
      </c>
      <c r="B106" s="89" t="s">
        <v>53</v>
      </c>
      <c r="C106" s="89"/>
      <c r="D106" s="90">
        <f>SUM(E106:K106)</f>
        <v>0</v>
      </c>
      <c r="E106" s="90">
        <v>0</v>
      </c>
      <c r="F106" s="90">
        <v>0</v>
      </c>
      <c r="G106" s="90">
        <v>0</v>
      </c>
      <c r="H106" s="90">
        <v>0</v>
      </c>
      <c r="I106" s="90">
        <v>0</v>
      </c>
      <c r="J106" s="90">
        <v>0</v>
      </c>
      <c r="K106" s="90">
        <v>0</v>
      </c>
      <c r="L106" s="96"/>
      <c r="M106" s="97"/>
      <c r="N106" s="97"/>
      <c r="AI106" s="66"/>
      <c r="AJ106" s="66"/>
      <c r="AK106" s="66"/>
      <c r="AL106" s="66"/>
      <c r="AM106" s="67"/>
      <c r="AN106" s="67"/>
      <c r="AO106" s="69"/>
    </row>
    <row r="107" spans="1:41" s="47" customFormat="1" ht="15.75" customHeight="1" x14ac:dyDescent="0.2">
      <c r="A107" s="96">
        <v>90</v>
      </c>
      <c r="B107" s="91" t="s">
        <v>245</v>
      </c>
      <c r="C107" s="89"/>
      <c r="D107" s="90">
        <f t="shared" ref="D107:D109" si="31">SUM(E107:J107)</f>
        <v>0</v>
      </c>
      <c r="E107" s="90"/>
      <c r="F107" s="90"/>
      <c r="G107" s="90"/>
      <c r="H107" s="90"/>
      <c r="I107" s="90"/>
      <c r="J107" s="90"/>
      <c r="K107" s="90"/>
      <c r="L107" s="96"/>
      <c r="M107" s="97"/>
      <c r="N107" s="97"/>
      <c r="AI107" s="66"/>
      <c r="AJ107" s="66"/>
      <c r="AK107" s="66"/>
      <c r="AL107" s="66"/>
      <c r="AM107" s="67"/>
      <c r="AN107" s="67"/>
      <c r="AO107" s="69"/>
    </row>
    <row r="108" spans="1:41" s="47" customFormat="1" ht="31.5" customHeight="1" x14ac:dyDescent="0.2">
      <c r="A108" s="96">
        <v>91</v>
      </c>
      <c r="B108" s="114" t="s">
        <v>243</v>
      </c>
      <c r="C108" s="115"/>
      <c r="D108" s="90">
        <f t="shared" si="31"/>
        <v>0</v>
      </c>
      <c r="E108" s="90"/>
      <c r="F108" s="90"/>
      <c r="G108" s="90"/>
      <c r="H108" s="90"/>
      <c r="I108" s="90"/>
      <c r="J108" s="90"/>
      <c r="K108" s="90"/>
      <c r="L108" s="96"/>
      <c r="M108" s="97"/>
      <c r="N108" s="97"/>
      <c r="AI108" s="66"/>
      <c r="AJ108" s="66"/>
      <c r="AK108" s="66"/>
      <c r="AL108" s="66"/>
      <c r="AM108" s="67"/>
      <c r="AN108" s="67"/>
      <c r="AO108" s="69"/>
    </row>
    <row r="109" spans="1:41" s="47" customFormat="1" ht="31.5" customHeight="1" x14ac:dyDescent="0.2">
      <c r="A109" s="96">
        <v>92</v>
      </c>
      <c r="B109" s="114" t="s">
        <v>244</v>
      </c>
      <c r="C109" s="115"/>
      <c r="D109" s="90">
        <f t="shared" si="31"/>
        <v>0</v>
      </c>
      <c r="E109" s="90"/>
      <c r="F109" s="90"/>
      <c r="G109" s="90"/>
      <c r="H109" s="90"/>
      <c r="I109" s="90"/>
      <c r="J109" s="90"/>
      <c r="K109" s="90"/>
      <c r="L109" s="96"/>
      <c r="M109" s="97"/>
      <c r="N109" s="97"/>
      <c r="AI109" s="66"/>
      <c r="AJ109" s="66"/>
      <c r="AK109" s="66"/>
      <c r="AL109" s="66"/>
      <c r="AM109" s="67"/>
      <c r="AN109" s="67"/>
      <c r="AO109" s="69"/>
    </row>
    <row r="110" spans="1:41" s="47" customFormat="1" ht="48.75" customHeight="1" x14ac:dyDescent="0.2">
      <c r="A110" s="96">
        <v>93</v>
      </c>
      <c r="B110" s="89" t="s">
        <v>267</v>
      </c>
      <c r="C110" s="89"/>
      <c r="D110" s="90">
        <f>SUM(D111:D114)</f>
        <v>0.01</v>
      </c>
      <c r="E110" s="90">
        <f t="shared" ref="E110:K110" si="32">SUM(E111:E114)</f>
        <v>0</v>
      </c>
      <c r="F110" s="90">
        <f t="shared" si="32"/>
        <v>0.01</v>
      </c>
      <c r="G110" s="90">
        <f t="shared" si="32"/>
        <v>0</v>
      </c>
      <c r="H110" s="90">
        <f t="shared" si="32"/>
        <v>0</v>
      </c>
      <c r="I110" s="90">
        <f t="shared" si="32"/>
        <v>0</v>
      </c>
      <c r="J110" s="90">
        <f t="shared" si="32"/>
        <v>0</v>
      </c>
      <c r="K110" s="90">
        <f t="shared" si="32"/>
        <v>0</v>
      </c>
      <c r="L110" s="96"/>
      <c r="M110" s="97"/>
      <c r="N110" s="97"/>
      <c r="AI110" s="66"/>
      <c r="AJ110" s="66"/>
      <c r="AK110" s="66"/>
      <c r="AL110" s="66"/>
      <c r="AM110" s="67"/>
      <c r="AN110" s="67"/>
      <c r="AO110" s="69"/>
    </row>
    <row r="111" spans="1:41" s="47" customFormat="1" ht="15.75" customHeight="1" x14ac:dyDescent="0.2">
      <c r="A111" s="96">
        <v>94</v>
      </c>
      <c r="B111" s="89" t="s">
        <v>50</v>
      </c>
      <c r="C111" s="89"/>
      <c r="D111" s="90">
        <f>SUM(E111:K111)</f>
        <v>0</v>
      </c>
      <c r="E111" s="90">
        <v>0</v>
      </c>
      <c r="F111" s="90">
        <v>0</v>
      </c>
      <c r="G111" s="90">
        <v>0</v>
      </c>
      <c r="H111" s="90">
        <v>0</v>
      </c>
      <c r="I111" s="90">
        <v>0</v>
      </c>
      <c r="J111" s="90">
        <v>0</v>
      </c>
      <c r="K111" s="90">
        <v>0</v>
      </c>
      <c r="L111" s="96"/>
      <c r="M111" s="97"/>
      <c r="N111" s="97"/>
      <c r="AI111" s="66"/>
      <c r="AJ111" s="66"/>
      <c r="AK111" s="66"/>
      <c r="AL111" s="66"/>
      <c r="AM111" s="67"/>
      <c r="AN111" s="67"/>
      <c r="AO111" s="69"/>
    </row>
    <row r="112" spans="1:41" s="47" customFormat="1" ht="15.75" customHeight="1" x14ac:dyDescent="0.2">
      <c r="A112" s="96">
        <v>95</v>
      </c>
      <c r="B112" s="89" t="s">
        <v>51</v>
      </c>
      <c r="C112" s="89"/>
      <c r="D112" s="90">
        <f>SUM(E112:K112)</f>
        <v>0</v>
      </c>
      <c r="E112" s="90">
        <v>0</v>
      </c>
      <c r="F112" s="90">
        <v>0</v>
      </c>
      <c r="G112" s="90">
        <v>0</v>
      </c>
      <c r="H112" s="90">
        <v>0</v>
      </c>
      <c r="I112" s="90">
        <v>0</v>
      </c>
      <c r="J112" s="90">
        <v>0</v>
      </c>
      <c r="K112" s="90">
        <v>0</v>
      </c>
      <c r="L112" s="96"/>
      <c r="M112" s="97"/>
      <c r="N112" s="97"/>
      <c r="AI112" s="66"/>
      <c r="AJ112" s="66"/>
      <c r="AK112" s="66"/>
      <c r="AL112" s="66"/>
      <c r="AM112" s="67"/>
      <c r="AN112" s="67"/>
      <c r="AO112" s="69"/>
    </row>
    <row r="113" spans="1:41" s="47" customFormat="1" ht="15.75" customHeight="1" x14ac:dyDescent="0.2">
      <c r="A113" s="96">
        <v>96</v>
      </c>
      <c r="B113" s="89" t="s">
        <v>52</v>
      </c>
      <c r="C113" s="89"/>
      <c r="D113" s="90">
        <f>SUM(E113:K113)</f>
        <v>0.01</v>
      </c>
      <c r="E113" s="90">
        <v>0</v>
      </c>
      <c r="F113" s="90">
        <v>0.01</v>
      </c>
      <c r="G113" s="90">
        <v>0</v>
      </c>
      <c r="H113" s="90">
        <v>0</v>
      </c>
      <c r="I113" s="90">
        <v>0</v>
      </c>
      <c r="J113" s="90">
        <v>0</v>
      </c>
      <c r="K113" s="90">
        <v>0</v>
      </c>
      <c r="L113" s="96"/>
      <c r="M113" s="97"/>
      <c r="N113" s="97"/>
      <c r="AI113" s="66"/>
      <c r="AJ113" s="66"/>
      <c r="AK113" s="66"/>
      <c r="AL113" s="66"/>
      <c r="AM113" s="67"/>
      <c r="AN113" s="67"/>
      <c r="AO113" s="69"/>
    </row>
    <row r="114" spans="1:41" s="47" customFormat="1" ht="15.75" customHeight="1" x14ac:dyDescent="0.2">
      <c r="A114" s="96">
        <v>97</v>
      </c>
      <c r="B114" s="89" t="s">
        <v>53</v>
      </c>
      <c r="C114" s="89"/>
      <c r="D114" s="90">
        <f>SUM(E114:K114)</f>
        <v>0</v>
      </c>
      <c r="E114" s="90">
        <v>0</v>
      </c>
      <c r="F114" s="90">
        <v>0</v>
      </c>
      <c r="G114" s="90">
        <v>0</v>
      </c>
      <c r="H114" s="90">
        <v>0</v>
      </c>
      <c r="I114" s="90">
        <v>0</v>
      </c>
      <c r="J114" s="90">
        <v>0</v>
      </c>
      <c r="K114" s="90">
        <v>0</v>
      </c>
      <c r="L114" s="96"/>
      <c r="M114" s="97"/>
      <c r="N114" s="97"/>
      <c r="AI114" s="66"/>
      <c r="AJ114" s="66"/>
      <c r="AK114" s="66"/>
      <c r="AL114" s="66"/>
      <c r="AM114" s="67"/>
      <c r="AN114" s="67"/>
      <c r="AO114" s="69"/>
    </row>
    <row r="115" spans="1:41" s="47" customFormat="1" ht="15.75" customHeight="1" x14ac:dyDescent="0.2">
      <c r="A115" s="96">
        <v>98</v>
      </c>
      <c r="B115" s="91" t="s">
        <v>245</v>
      </c>
      <c r="C115" s="89"/>
      <c r="D115" s="90">
        <f t="shared" ref="D115:D117" si="33">SUM(E115:J115)</f>
        <v>0</v>
      </c>
      <c r="E115" s="90"/>
      <c r="F115" s="90"/>
      <c r="G115" s="90"/>
      <c r="H115" s="90"/>
      <c r="I115" s="90"/>
      <c r="J115" s="90"/>
      <c r="K115" s="90"/>
      <c r="L115" s="96"/>
      <c r="M115" s="97"/>
      <c r="N115" s="97"/>
      <c r="AI115" s="66"/>
      <c r="AJ115" s="66"/>
      <c r="AK115" s="66"/>
      <c r="AL115" s="66"/>
      <c r="AM115" s="67"/>
      <c r="AN115" s="67"/>
      <c r="AO115" s="69"/>
    </row>
    <row r="116" spans="1:41" s="47" customFormat="1" ht="31.5" customHeight="1" x14ac:dyDescent="0.2">
      <c r="A116" s="96">
        <v>99</v>
      </c>
      <c r="B116" s="114" t="s">
        <v>243</v>
      </c>
      <c r="C116" s="115"/>
      <c r="D116" s="90">
        <f t="shared" si="33"/>
        <v>0</v>
      </c>
      <c r="E116" s="90"/>
      <c r="F116" s="90"/>
      <c r="G116" s="90"/>
      <c r="H116" s="90"/>
      <c r="I116" s="90"/>
      <c r="J116" s="90"/>
      <c r="K116" s="90"/>
      <c r="L116" s="96"/>
      <c r="M116" s="97"/>
      <c r="N116" s="97"/>
      <c r="AI116" s="66"/>
      <c r="AJ116" s="66"/>
      <c r="AK116" s="66"/>
      <c r="AL116" s="66"/>
      <c r="AM116" s="67"/>
      <c r="AN116" s="67"/>
      <c r="AO116" s="69"/>
    </row>
    <row r="117" spans="1:41" s="47" customFormat="1" ht="31.5" customHeight="1" x14ac:dyDescent="0.2">
      <c r="A117" s="96">
        <v>100</v>
      </c>
      <c r="B117" s="114" t="s">
        <v>244</v>
      </c>
      <c r="C117" s="115"/>
      <c r="D117" s="90">
        <f t="shared" si="33"/>
        <v>0</v>
      </c>
      <c r="E117" s="90"/>
      <c r="F117" s="90"/>
      <c r="G117" s="90"/>
      <c r="H117" s="90"/>
      <c r="I117" s="90"/>
      <c r="J117" s="90"/>
      <c r="K117" s="90"/>
      <c r="L117" s="96"/>
      <c r="M117" s="97"/>
      <c r="N117" s="97"/>
      <c r="AI117" s="66"/>
      <c r="AJ117" s="66"/>
      <c r="AK117" s="66"/>
      <c r="AL117" s="66"/>
      <c r="AM117" s="67"/>
      <c r="AN117" s="67"/>
      <c r="AO117" s="69"/>
    </row>
    <row r="118" spans="1:41" s="47" customFormat="1" ht="84.75" customHeight="1" x14ac:dyDescent="0.2">
      <c r="A118" s="96">
        <v>101</v>
      </c>
      <c r="B118" s="89" t="s">
        <v>275</v>
      </c>
      <c r="C118" s="89"/>
      <c r="D118" s="90">
        <f>SUM(D119:D122)</f>
        <v>3360</v>
      </c>
      <c r="E118" s="90">
        <f t="shared" ref="E118:K118" si="34">SUM(E119:E122)</f>
        <v>0</v>
      </c>
      <c r="F118" s="90">
        <f t="shared" si="34"/>
        <v>3360</v>
      </c>
      <c r="G118" s="90">
        <f t="shared" si="34"/>
        <v>0</v>
      </c>
      <c r="H118" s="90">
        <f t="shared" si="34"/>
        <v>0</v>
      </c>
      <c r="I118" s="90">
        <f t="shared" si="34"/>
        <v>0</v>
      </c>
      <c r="J118" s="90">
        <f t="shared" si="34"/>
        <v>0</v>
      </c>
      <c r="K118" s="90">
        <f t="shared" si="34"/>
        <v>0</v>
      </c>
      <c r="L118" s="96" t="s">
        <v>252</v>
      </c>
      <c r="M118" s="97"/>
      <c r="N118" s="97"/>
      <c r="AI118" s="66"/>
      <c r="AJ118" s="66"/>
      <c r="AK118" s="66"/>
      <c r="AL118" s="66"/>
      <c r="AM118" s="67"/>
      <c r="AN118" s="67"/>
      <c r="AO118" s="69"/>
    </row>
    <row r="119" spans="1:41" s="47" customFormat="1" ht="17.850000000000001" customHeight="1" x14ac:dyDescent="0.2">
      <c r="A119" s="96">
        <v>102</v>
      </c>
      <c r="B119" s="89" t="s">
        <v>50</v>
      </c>
      <c r="C119" s="89"/>
      <c r="D119" s="90">
        <f>SUM(E119:K119)</f>
        <v>0</v>
      </c>
      <c r="E119" s="90">
        <v>0</v>
      </c>
      <c r="F119" s="90">
        <v>0</v>
      </c>
      <c r="G119" s="90">
        <v>0</v>
      </c>
      <c r="H119" s="90">
        <v>0</v>
      </c>
      <c r="I119" s="90">
        <v>0</v>
      </c>
      <c r="J119" s="90">
        <v>0</v>
      </c>
      <c r="K119" s="90">
        <v>0</v>
      </c>
      <c r="L119" s="96"/>
      <c r="M119" s="97"/>
      <c r="N119" s="97"/>
      <c r="AI119" s="66"/>
      <c r="AJ119" s="66"/>
      <c r="AK119" s="66"/>
      <c r="AL119" s="66"/>
      <c r="AM119" s="67"/>
      <c r="AN119" s="67"/>
      <c r="AO119" s="69"/>
    </row>
    <row r="120" spans="1:41" s="47" customFormat="1" ht="17.850000000000001" customHeight="1" x14ac:dyDescent="0.2">
      <c r="A120" s="96">
        <v>103</v>
      </c>
      <c r="B120" s="89" t="s">
        <v>51</v>
      </c>
      <c r="C120" s="89"/>
      <c r="D120" s="90">
        <f>SUM(E120:K120)</f>
        <v>0</v>
      </c>
      <c r="E120" s="90">
        <v>0</v>
      </c>
      <c r="F120" s="90">
        <v>0</v>
      </c>
      <c r="G120" s="90">
        <v>0</v>
      </c>
      <c r="H120" s="90">
        <v>0</v>
      </c>
      <c r="I120" s="90">
        <v>0</v>
      </c>
      <c r="J120" s="90">
        <v>0</v>
      </c>
      <c r="K120" s="90">
        <v>0</v>
      </c>
      <c r="L120" s="96"/>
      <c r="M120" s="97"/>
      <c r="N120" s="97"/>
      <c r="AI120" s="66"/>
      <c r="AJ120" s="66"/>
      <c r="AK120" s="66"/>
      <c r="AL120" s="66"/>
      <c r="AM120" s="67"/>
      <c r="AN120" s="67"/>
      <c r="AO120" s="69"/>
    </row>
    <row r="121" spans="1:41" s="47" customFormat="1" ht="17.850000000000001" customHeight="1" x14ac:dyDescent="0.2">
      <c r="A121" s="96">
        <v>104</v>
      </c>
      <c r="B121" s="89" t="s">
        <v>52</v>
      </c>
      <c r="C121" s="89"/>
      <c r="D121" s="90">
        <f t="shared" ref="D121:D122" si="35">SUM(E121:K121)</f>
        <v>3360</v>
      </c>
      <c r="E121" s="90">
        <v>0</v>
      </c>
      <c r="F121" s="90">
        <v>3360</v>
      </c>
      <c r="G121" s="90">
        <v>0</v>
      </c>
      <c r="H121" s="90">
        <v>0</v>
      </c>
      <c r="I121" s="90">
        <v>0</v>
      </c>
      <c r="J121" s="90">
        <v>0</v>
      </c>
      <c r="K121" s="90">
        <v>0</v>
      </c>
      <c r="L121" s="96"/>
      <c r="M121" s="97"/>
      <c r="N121" s="97"/>
      <c r="AI121" s="66"/>
      <c r="AJ121" s="66"/>
      <c r="AK121" s="66"/>
      <c r="AL121" s="66"/>
      <c r="AM121" s="67"/>
      <c r="AN121" s="67"/>
      <c r="AO121" s="69"/>
    </row>
    <row r="122" spans="1:41" s="47" customFormat="1" ht="17.850000000000001" customHeight="1" x14ac:dyDescent="0.2">
      <c r="A122" s="96">
        <v>105</v>
      </c>
      <c r="B122" s="89" t="s">
        <v>53</v>
      </c>
      <c r="C122" s="89"/>
      <c r="D122" s="90">
        <f t="shared" si="35"/>
        <v>0</v>
      </c>
      <c r="E122" s="90">
        <v>0</v>
      </c>
      <c r="F122" s="90">
        <v>0</v>
      </c>
      <c r="G122" s="90">
        <v>0</v>
      </c>
      <c r="H122" s="90">
        <v>0</v>
      </c>
      <c r="I122" s="90">
        <v>0</v>
      </c>
      <c r="J122" s="90">
        <v>0</v>
      </c>
      <c r="K122" s="90">
        <v>0</v>
      </c>
      <c r="L122" s="96"/>
      <c r="M122" s="97"/>
      <c r="N122" s="97"/>
      <c r="AI122" s="66"/>
      <c r="AJ122" s="66"/>
      <c r="AK122" s="66"/>
      <c r="AL122" s="66"/>
      <c r="AM122" s="67"/>
      <c r="AN122" s="67"/>
      <c r="AO122" s="69"/>
    </row>
    <row r="123" spans="1:41" s="47" customFormat="1" ht="17.850000000000001" customHeight="1" x14ac:dyDescent="0.2">
      <c r="A123" s="96">
        <v>106</v>
      </c>
      <c r="B123" s="91" t="s">
        <v>245</v>
      </c>
      <c r="C123" s="89"/>
      <c r="D123" s="90">
        <f t="shared" ref="D123:D125" si="36">SUM(E123:J123)</f>
        <v>0</v>
      </c>
      <c r="E123" s="90"/>
      <c r="F123" s="90"/>
      <c r="G123" s="90"/>
      <c r="H123" s="90"/>
      <c r="I123" s="90"/>
      <c r="J123" s="90"/>
      <c r="K123" s="90"/>
      <c r="L123" s="96"/>
      <c r="M123" s="97"/>
      <c r="N123" s="97"/>
      <c r="AI123" s="66"/>
      <c r="AJ123" s="66"/>
      <c r="AK123" s="66"/>
      <c r="AL123" s="66"/>
      <c r="AM123" s="67"/>
      <c r="AN123" s="67"/>
      <c r="AO123" s="69"/>
    </row>
    <row r="124" spans="1:41" s="47" customFormat="1" ht="31.5" customHeight="1" x14ac:dyDescent="0.2">
      <c r="A124" s="96">
        <v>107</v>
      </c>
      <c r="B124" s="114" t="s">
        <v>243</v>
      </c>
      <c r="C124" s="115"/>
      <c r="D124" s="90">
        <f t="shared" si="36"/>
        <v>0</v>
      </c>
      <c r="E124" s="90"/>
      <c r="F124" s="90"/>
      <c r="G124" s="90"/>
      <c r="H124" s="90"/>
      <c r="I124" s="90"/>
      <c r="J124" s="90"/>
      <c r="K124" s="90"/>
      <c r="L124" s="96"/>
      <c r="M124" s="97"/>
      <c r="N124" s="97"/>
      <c r="AI124" s="66"/>
      <c r="AJ124" s="66"/>
      <c r="AK124" s="66"/>
      <c r="AL124" s="66"/>
      <c r="AM124" s="67"/>
      <c r="AN124" s="67"/>
      <c r="AO124" s="69"/>
    </row>
    <row r="125" spans="1:41" s="47" customFormat="1" ht="31.5" customHeight="1" x14ac:dyDescent="0.2">
      <c r="A125" s="96">
        <v>108</v>
      </c>
      <c r="B125" s="114" t="s">
        <v>244</v>
      </c>
      <c r="C125" s="115"/>
      <c r="D125" s="90">
        <f t="shared" si="36"/>
        <v>0</v>
      </c>
      <c r="E125" s="90"/>
      <c r="F125" s="90"/>
      <c r="G125" s="90"/>
      <c r="H125" s="90"/>
      <c r="I125" s="90"/>
      <c r="J125" s="90"/>
      <c r="K125" s="90"/>
      <c r="L125" s="96"/>
      <c r="M125" s="97"/>
      <c r="N125" s="97"/>
      <c r="AI125" s="66"/>
      <c r="AJ125" s="66"/>
      <c r="AK125" s="66"/>
      <c r="AL125" s="66"/>
      <c r="AM125" s="67"/>
      <c r="AN125" s="67"/>
      <c r="AO125" s="69"/>
    </row>
    <row r="126" spans="1:41" s="47" customFormat="1" ht="112.5" customHeight="1" x14ac:dyDescent="0.2">
      <c r="A126" s="96">
        <v>109</v>
      </c>
      <c r="B126" s="89" t="s">
        <v>274</v>
      </c>
      <c r="C126" s="89"/>
      <c r="D126" s="90">
        <f>SUM(D127:D130)</f>
        <v>1125</v>
      </c>
      <c r="E126" s="90">
        <f t="shared" ref="E126:K126" si="37">SUM(E127:E130)</f>
        <v>0</v>
      </c>
      <c r="F126" s="90">
        <f t="shared" si="37"/>
        <v>1125</v>
      </c>
      <c r="G126" s="90">
        <f t="shared" si="37"/>
        <v>0</v>
      </c>
      <c r="H126" s="90">
        <f t="shared" si="37"/>
        <v>0</v>
      </c>
      <c r="I126" s="90">
        <f t="shared" si="37"/>
        <v>0</v>
      </c>
      <c r="J126" s="90">
        <f t="shared" si="37"/>
        <v>0</v>
      </c>
      <c r="K126" s="90">
        <f t="shared" si="37"/>
        <v>0</v>
      </c>
      <c r="L126" s="96"/>
      <c r="M126" s="97"/>
      <c r="N126" s="97"/>
      <c r="AI126" s="66"/>
      <c r="AJ126" s="66"/>
      <c r="AK126" s="66"/>
      <c r="AL126" s="66"/>
      <c r="AM126" s="67"/>
      <c r="AN126" s="67"/>
      <c r="AO126" s="69"/>
    </row>
    <row r="127" spans="1:41" s="47" customFormat="1" ht="17.850000000000001" customHeight="1" x14ac:dyDescent="0.2">
      <c r="A127" s="96">
        <v>110</v>
      </c>
      <c r="B127" s="89" t="s">
        <v>50</v>
      </c>
      <c r="C127" s="89"/>
      <c r="D127" s="90">
        <f>SUM(E127:K127)</f>
        <v>0</v>
      </c>
      <c r="E127" s="90">
        <v>0</v>
      </c>
      <c r="F127" s="90">
        <v>0</v>
      </c>
      <c r="G127" s="90">
        <v>0</v>
      </c>
      <c r="H127" s="90">
        <v>0</v>
      </c>
      <c r="I127" s="90">
        <v>0</v>
      </c>
      <c r="J127" s="90">
        <v>0</v>
      </c>
      <c r="K127" s="90">
        <v>0</v>
      </c>
      <c r="L127" s="96"/>
      <c r="M127" s="97"/>
      <c r="N127" s="97"/>
      <c r="AI127" s="66"/>
      <c r="AJ127" s="66"/>
      <c r="AK127" s="66"/>
      <c r="AL127" s="66"/>
      <c r="AM127" s="67"/>
      <c r="AN127" s="67"/>
      <c r="AO127" s="69"/>
    </row>
    <row r="128" spans="1:41" s="47" customFormat="1" ht="17.850000000000001" customHeight="1" x14ac:dyDescent="0.2">
      <c r="A128" s="96">
        <v>111</v>
      </c>
      <c r="B128" s="89" t="s">
        <v>51</v>
      </c>
      <c r="C128" s="89"/>
      <c r="D128" s="90">
        <f t="shared" ref="D128:D130" si="38">SUM(E128:K128)</f>
        <v>0</v>
      </c>
      <c r="E128" s="90">
        <v>0</v>
      </c>
      <c r="F128" s="90">
        <v>0</v>
      </c>
      <c r="G128" s="90">
        <v>0</v>
      </c>
      <c r="H128" s="90">
        <v>0</v>
      </c>
      <c r="I128" s="90">
        <v>0</v>
      </c>
      <c r="J128" s="90">
        <v>0</v>
      </c>
      <c r="K128" s="90">
        <v>0</v>
      </c>
      <c r="L128" s="96"/>
      <c r="M128" s="97"/>
      <c r="N128" s="97"/>
      <c r="AI128" s="66"/>
      <c r="AJ128" s="66"/>
      <c r="AK128" s="66"/>
      <c r="AL128" s="66"/>
      <c r="AM128" s="67"/>
      <c r="AN128" s="67"/>
      <c r="AO128" s="69"/>
    </row>
    <row r="129" spans="1:41" s="47" customFormat="1" ht="17.850000000000001" customHeight="1" x14ac:dyDescent="0.2">
      <c r="A129" s="96">
        <v>112</v>
      </c>
      <c r="B129" s="89" t="s">
        <v>52</v>
      </c>
      <c r="C129" s="89"/>
      <c r="D129" s="90">
        <f t="shared" si="38"/>
        <v>1125</v>
      </c>
      <c r="E129" s="90">
        <v>0</v>
      </c>
      <c r="F129" s="90">
        <v>1125</v>
      </c>
      <c r="G129" s="90">
        <v>0</v>
      </c>
      <c r="H129" s="90">
        <v>0</v>
      </c>
      <c r="I129" s="90">
        <v>0</v>
      </c>
      <c r="J129" s="90">
        <v>0</v>
      </c>
      <c r="K129" s="90">
        <v>0</v>
      </c>
      <c r="L129" s="96"/>
      <c r="M129" s="97"/>
      <c r="N129" s="97"/>
      <c r="AI129" s="66"/>
      <c r="AJ129" s="66"/>
      <c r="AK129" s="66"/>
      <c r="AL129" s="66"/>
      <c r="AM129" s="67"/>
      <c r="AN129" s="67"/>
      <c r="AO129" s="69"/>
    </row>
    <row r="130" spans="1:41" s="47" customFormat="1" ht="17.850000000000001" customHeight="1" x14ac:dyDescent="0.2">
      <c r="A130" s="96">
        <v>113</v>
      </c>
      <c r="B130" s="89" t="s">
        <v>53</v>
      </c>
      <c r="C130" s="89"/>
      <c r="D130" s="90">
        <f t="shared" si="38"/>
        <v>0</v>
      </c>
      <c r="E130" s="90">
        <v>0</v>
      </c>
      <c r="F130" s="90">
        <v>0</v>
      </c>
      <c r="G130" s="90">
        <v>0</v>
      </c>
      <c r="H130" s="90">
        <v>0</v>
      </c>
      <c r="I130" s="90">
        <v>0</v>
      </c>
      <c r="J130" s="90">
        <v>0</v>
      </c>
      <c r="K130" s="90">
        <v>0</v>
      </c>
      <c r="L130" s="96"/>
      <c r="M130" s="97"/>
      <c r="N130" s="97"/>
      <c r="AI130" s="66"/>
      <c r="AJ130" s="66"/>
      <c r="AK130" s="66"/>
      <c r="AL130" s="66"/>
      <c r="AM130" s="67"/>
      <c r="AN130" s="67"/>
      <c r="AO130" s="69"/>
    </row>
    <row r="131" spans="1:41" s="47" customFormat="1" ht="17.850000000000001" customHeight="1" x14ac:dyDescent="0.2">
      <c r="A131" s="96">
        <v>114</v>
      </c>
      <c r="B131" s="91" t="s">
        <v>245</v>
      </c>
      <c r="C131" s="89"/>
      <c r="D131" s="90">
        <f t="shared" ref="D131:D133" si="39">SUM(E131:J131)</f>
        <v>0</v>
      </c>
      <c r="E131" s="90"/>
      <c r="F131" s="90"/>
      <c r="G131" s="90"/>
      <c r="H131" s="90"/>
      <c r="I131" s="90"/>
      <c r="J131" s="90"/>
      <c r="K131" s="90"/>
      <c r="L131" s="96"/>
      <c r="M131" s="97"/>
      <c r="N131" s="97"/>
      <c r="AI131" s="66"/>
      <c r="AJ131" s="66"/>
      <c r="AK131" s="66"/>
      <c r="AL131" s="66"/>
      <c r="AM131" s="67"/>
      <c r="AN131" s="67"/>
      <c r="AO131" s="69"/>
    </row>
    <row r="132" spans="1:41" s="47" customFormat="1" ht="31.5" customHeight="1" x14ac:dyDescent="0.2">
      <c r="A132" s="96">
        <v>115</v>
      </c>
      <c r="B132" s="114" t="s">
        <v>243</v>
      </c>
      <c r="C132" s="115"/>
      <c r="D132" s="90">
        <f t="shared" si="39"/>
        <v>0</v>
      </c>
      <c r="E132" s="90"/>
      <c r="F132" s="90"/>
      <c r="G132" s="90"/>
      <c r="H132" s="90"/>
      <c r="I132" s="90"/>
      <c r="J132" s="90"/>
      <c r="K132" s="90"/>
      <c r="L132" s="96"/>
      <c r="M132" s="97"/>
      <c r="N132" s="97"/>
      <c r="AI132" s="66"/>
      <c r="AJ132" s="66"/>
      <c r="AK132" s="66"/>
      <c r="AL132" s="66"/>
      <c r="AM132" s="67"/>
      <c r="AN132" s="67"/>
      <c r="AO132" s="69"/>
    </row>
    <row r="133" spans="1:41" s="47" customFormat="1" ht="31.5" customHeight="1" x14ac:dyDescent="0.2">
      <c r="A133" s="96">
        <v>116</v>
      </c>
      <c r="B133" s="114" t="s">
        <v>244</v>
      </c>
      <c r="C133" s="115"/>
      <c r="D133" s="90">
        <f t="shared" si="39"/>
        <v>0</v>
      </c>
      <c r="E133" s="90"/>
      <c r="F133" s="90"/>
      <c r="G133" s="90"/>
      <c r="H133" s="90"/>
      <c r="I133" s="90"/>
      <c r="J133" s="90"/>
      <c r="K133" s="90"/>
      <c r="L133" s="96"/>
      <c r="M133" s="97"/>
      <c r="N133" s="97"/>
      <c r="AI133" s="66"/>
      <c r="AJ133" s="66"/>
      <c r="AK133" s="66"/>
      <c r="AL133" s="66"/>
      <c r="AM133" s="67"/>
      <c r="AN133" s="67"/>
      <c r="AO133" s="69"/>
    </row>
    <row r="134" spans="1:41" s="47" customFormat="1" ht="77.25" customHeight="1" x14ac:dyDescent="0.2">
      <c r="A134" s="96">
        <v>117</v>
      </c>
      <c r="B134" s="89" t="s">
        <v>286</v>
      </c>
      <c r="C134" s="89"/>
      <c r="D134" s="90">
        <f>SUM(D135:D138)</f>
        <v>485.04939999999999</v>
      </c>
      <c r="E134" s="90">
        <f t="shared" ref="E134:K134" si="40">SUM(E135:E138)</f>
        <v>0</v>
      </c>
      <c r="F134" s="90">
        <f t="shared" si="40"/>
        <v>0</v>
      </c>
      <c r="G134" s="90">
        <f t="shared" si="40"/>
        <v>485.04939999999999</v>
      </c>
      <c r="H134" s="90">
        <f t="shared" si="40"/>
        <v>0</v>
      </c>
      <c r="I134" s="90">
        <f t="shared" si="40"/>
        <v>0</v>
      </c>
      <c r="J134" s="90">
        <f t="shared" si="40"/>
        <v>0</v>
      </c>
      <c r="K134" s="90">
        <f t="shared" si="40"/>
        <v>0</v>
      </c>
      <c r="L134" s="96"/>
      <c r="M134" s="97"/>
      <c r="N134" s="97"/>
      <c r="AI134" s="66"/>
      <c r="AJ134" s="66"/>
      <c r="AK134" s="66"/>
      <c r="AL134" s="66"/>
      <c r="AM134" s="67"/>
      <c r="AN134" s="67"/>
      <c r="AO134" s="69"/>
    </row>
    <row r="135" spans="1:41" s="47" customFormat="1" ht="15.75" customHeight="1" x14ac:dyDescent="0.2">
      <c r="A135" s="96">
        <v>118</v>
      </c>
      <c r="B135" s="89" t="s">
        <v>50</v>
      </c>
      <c r="C135" s="89"/>
      <c r="D135" s="90">
        <f>SUM(E135:K135)</f>
        <v>0</v>
      </c>
      <c r="E135" s="90">
        <v>0</v>
      </c>
      <c r="F135" s="90">
        <v>0</v>
      </c>
      <c r="G135" s="90">
        <v>0</v>
      </c>
      <c r="H135" s="90">
        <v>0</v>
      </c>
      <c r="I135" s="90">
        <v>0</v>
      </c>
      <c r="J135" s="90">
        <v>0</v>
      </c>
      <c r="K135" s="90">
        <v>0</v>
      </c>
      <c r="L135" s="96"/>
      <c r="M135" s="97"/>
      <c r="N135" s="97"/>
      <c r="AI135" s="66"/>
      <c r="AJ135" s="66"/>
      <c r="AK135" s="66"/>
      <c r="AL135" s="66"/>
      <c r="AM135" s="67"/>
      <c r="AN135" s="67"/>
      <c r="AO135" s="69"/>
    </row>
    <row r="136" spans="1:41" s="47" customFormat="1" ht="15.75" customHeight="1" x14ac:dyDescent="0.2">
      <c r="A136" s="96">
        <v>119</v>
      </c>
      <c r="B136" s="89" t="s">
        <v>51</v>
      </c>
      <c r="C136" s="89"/>
      <c r="D136" s="90">
        <f t="shared" ref="D136:D138" si="41">SUM(E136:K136)</f>
        <v>0</v>
      </c>
      <c r="E136" s="90">
        <v>0</v>
      </c>
      <c r="F136" s="90">
        <v>0</v>
      </c>
      <c r="G136" s="90">
        <v>0</v>
      </c>
      <c r="H136" s="90">
        <v>0</v>
      </c>
      <c r="I136" s="90">
        <v>0</v>
      </c>
      <c r="J136" s="90">
        <v>0</v>
      </c>
      <c r="K136" s="90">
        <v>0</v>
      </c>
      <c r="L136" s="96"/>
      <c r="M136" s="97"/>
      <c r="N136" s="97"/>
      <c r="AI136" s="66"/>
      <c r="AJ136" s="66"/>
      <c r="AK136" s="66"/>
      <c r="AL136" s="66"/>
      <c r="AM136" s="67"/>
      <c r="AN136" s="67"/>
      <c r="AO136" s="69"/>
    </row>
    <row r="137" spans="1:41" s="47" customFormat="1" ht="15.75" customHeight="1" x14ac:dyDescent="0.2">
      <c r="A137" s="96">
        <v>120</v>
      </c>
      <c r="B137" s="89" t="s">
        <v>52</v>
      </c>
      <c r="C137" s="89"/>
      <c r="D137" s="90">
        <f t="shared" si="41"/>
        <v>485.04939999999999</v>
      </c>
      <c r="E137" s="90">
        <v>0</v>
      </c>
      <c r="F137" s="90">
        <v>0</v>
      </c>
      <c r="G137" s="90">
        <v>485.04939999999999</v>
      </c>
      <c r="H137" s="90">
        <v>0</v>
      </c>
      <c r="I137" s="90">
        <v>0</v>
      </c>
      <c r="J137" s="90">
        <v>0</v>
      </c>
      <c r="K137" s="90">
        <v>0</v>
      </c>
      <c r="L137" s="96"/>
      <c r="M137" s="97"/>
      <c r="N137" s="97"/>
      <c r="AI137" s="66"/>
      <c r="AJ137" s="66"/>
      <c r="AK137" s="66"/>
      <c r="AL137" s="66"/>
      <c r="AM137" s="67"/>
      <c r="AN137" s="67"/>
      <c r="AO137" s="69"/>
    </row>
    <row r="138" spans="1:41" s="47" customFormat="1" ht="15.75" customHeight="1" x14ac:dyDescent="0.2">
      <c r="A138" s="96">
        <v>121</v>
      </c>
      <c r="B138" s="89" t="s">
        <v>53</v>
      </c>
      <c r="C138" s="89"/>
      <c r="D138" s="90">
        <f t="shared" si="41"/>
        <v>0</v>
      </c>
      <c r="E138" s="90">
        <v>0</v>
      </c>
      <c r="F138" s="90">
        <v>0</v>
      </c>
      <c r="G138" s="90">
        <v>0</v>
      </c>
      <c r="H138" s="90">
        <v>0</v>
      </c>
      <c r="I138" s="90">
        <v>0</v>
      </c>
      <c r="J138" s="90">
        <v>0</v>
      </c>
      <c r="K138" s="90">
        <v>0</v>
      </c>
      <c r="L138" s="96"/>
      <c r="M138" s="97"/>
      <c r="N138" s="97"/>
      <c r="AI138" s="66"/>
      <c r="AJ138" s="66"/>
      <c r="AK138" s="66"/>
      <c r="AL138" s="66"/>
      <c r="AM138" s="67"/>
      <c r="AN138" s="67"/>
      <c r="AO138" s="69"/>
    </row>
    <row r="139" spans="1:41" s="47" customFormat="1" ht="15.75" customHeight="1" x14ac:dyDescent="0.2">
      <c r="A139" s="96">
        <v>122</v>
      </c>
      <c r="B139" s="91" t="s">
        <v>245</v>
      </c>
      <c r="C139" s="89"/>
      <c r="D139" s="90">
        <f t="shared" ref="D139:D141" si="42">SUM(E139:J139)</f>
        <v>0</v>
      </c>
      <c r="E139" s="90"/>
      <c r="F139" s="90"/>
      <c r="G139" s="90"/>
      <c r="H139" s="90"/>
      <c r="I139" s="90"/>
      <c r="J139" s="90"/>
      <c r="K139" s="90"/>
      <c r="L139" s="96"/>
      <c r="M139" s="97"/>
      <c r="N139" s="97"/>
      <c r="AI139" s="66"/>
      <c r="AJ139" s="66"/>
      <c r="AK139" s="66"/>
      <c r="AL139" s="66"/>
      <c r="AM139" s="67"/>
      <c r="AN139" s="67"/>
      <c r="AO139" s="69"/>
    </row>
    <row r="140" spans="1:41" s="47" customFormat="1" ht="31.5" customHeight="1" x14ac:dyDescent="0.2">
      <c r="A140" s="96">
        <v>123</v>
      </c>
      <c r="B140" s="114" t="s">
        <v>243</v>
      </c>
      <c r="C140" s="115"/>
      <c r="D140" s="90">
        <f t="shared" si="42"/>
        <v>0</v>
      </c>
      <c r="E140" s="90"/>
      <c r="F140" s="90"/>
      <c r="G140" s="90"/>
      <c r="H140" s="90"/>
      <c r="I140" s="90"/>
      <c r="J140" s="90"/>
      <c r="K140" s="90"/>
      <c r="L140" s="96"/>
      <c r="M140" s="97"/>
      <c r="N140" s="97"/>
      <c r="AI140" s="66"/>
      <c r="AJ140" s="66"/>
      <c r="AK140" s="66"/>
      <c r="AL140" s="66"/>
      <c r="AM140" s="67"/>
      <c r="AN140" s="67"/>
      <c r="AO140" s="69"/>
    </row>
    <row r="141" spans="1:41" s="47" customFormat="1" ht="31.5" customHeight="1" x14ac:dyDescent="0.2">
      <c r="A141" s="96">
        <v>124</v>
      </c>
      <c r="B141" s="114" t="s">
        <v>244</v>
      </c>
      <c r="C141" s="115"/>
      <c r="D141" s="90">
        <f t="shared" si="42"/>
        <v>0</v>
      </c>
      <c r="E141" s="90"/>
      <c r="F141" s="90"/>
      <c r="G141" s="90"/>
      <c r="H141" s="90"/>
      <c r="I141" s="90"/>
      <c r="J141" s="90"/>
      <c r="K141" s="90"/>
      <c r="L141" s="96"/>
      <c r="M141" s="97"/>
      <c r="N141" s="97"/>
      <c r="AI141" s="66"/>
      <c r="AJ141" s="66"/>
      <c r="AK141" s="66"/>
      <c r="AL141" s="66"/>
      <c r="AM141" s="67"/>
      <c r="AN141" s="67"/>
      <c r="AO141" s="69"/>
    </row>
    <row r="142" spans="1:41" s="47" customFormat="1" ht="113.25" customHeight="1" x14ac:dyDescent="0.2">
      <c r="A142" s="96">
        <v>125</v>
      </c>
      <c r="B142" s="97" t="s">
        <v>198</v>
      </c>
      <c r="C142" s="72" t="s">
        <v>230</v>
      </c>
      <c r="D142" s="77">
        <f>SUM(D143:D147)-D146</f>
        <v>93713.400859999994</v>
      </c>
      <c r="E142" s="77">
        <f t="shared" ref="E142" si="43">SUM(E143:E147)</f>
        <v>12858.149660000001</v>
      </c>
      <c r="F142" s="77">
        <f>SUM(F143:F147)-F146</f>
        <v>23855.251199999999</v>
      </c>
      <c r="G142" s="77">
        <f t="shared" ref="G142:I142" si="44">SUM(G143:G147)-G146</f>
        <v>0</v>
      </c>
      <c r="H142" s="77">
        <f t="shared" si="44"/>
        <v>0</v>
      </c>
      <c r="I142" s="77">
        <f t="shared" si="44"/>
        <v>31000</v>
      </c>
      <c r="J142" s="77">
        <f>SUM(J143:J147)-J146</f>
        <v>26000</v>
      </c>
      <c r="K142" s="77">
        <f>SUM(K143:K147)-K146</f>
        <v>0</v>
      </c>
      <c r="L142" s="96" t="s">
        <v>163</v>
      </c>
      <c r="M142" s="110"/>
      <c r="N142" s="110"/>
      <c r="AI142" s="66"/>
      <c r="AJ142" s="66"/>
      <c r="AK142" s="66"/>
      <c r="AL142" s="66"/>
      <c r="AM142" s="67"/>
      <c r="AN142" s="67"/>
      <c r="AO142" s="69"/>
    </row>
    <row r="143" spans="1:41" s="47" customFormat="1" ht="15.75" customHeight="1" x14ac:dyDescent="0.2">
      <c r="A143" s="96">
        <v>126</v>
      </c>
      <c r="B143" s="97" t="s">
        <v>50</v>
      </c>
      <c r="C143" s="96"/>
      <c r="D143" s="77">
        <f>SUM(E143:K143)</f>
        <v>0</v>
      </c>
      <c r="E143" s="77">
        <f>E153+E161+E169+E177+E186</f>
        <v>0</v>
      </c>
      <c r="F143" s="77">
        <f t="shared" ref="F143:K143" si="45">F153+F161+F169+F177+F186</f>
        <v>0</v>
      </c>
      <c r="G143" s="77">
        <f t="shared" si="45"/>
        <v>0</v>
      </c>
      <c r="H143" s="77">
        <f t="shared" si="45"/>
        <v>0</v>
      </c>
      <c r="I143" s="77">
        <f t="shared" si="45"/>
        <v>0</v>
      </c>
      <c r="J143" s="77">
        <f t="shared" si="45"/>
        <v>0</v>
      </c>
      <c r="K143" s="77">
        <f t="shared" si="45"/>
        <v>0</v>
      </c>
      <c r="L143" s="96"/>
      <c r="M143" s="97"/>
      <c r="N143" s="97"/>
      <c r="AI143" s="66"/>
      <c r="AJ143" s="66"/>
      <c r="AK143" s="66"/>
      <c r="AL143" s="66"/>
      <c r="AM143" s="67"/>
      <c r="AN143" s="67"/>
      <c r="AO143" s="69"/>
    </row>
    <row r="144" spans="1:41" s="47" customFormat="1" ht="15.75" customHeight="1" x14ac:dyDescent="0.2">
      <c r="A144" s="96">
        <v>127</v>
      </c>
      <c r="B144" s="97" t="s">
        <v>51</v>
      </c>
      <c r="C144" s="96"/>
      <c r="D144" s="77">
        <f t="shared" ref="D144:D151" si="46">SUM(E144:K144)</f>
        <v>28325.072780000002</v>
      </c>
      <c r="E144" s="77">
        <f>E154+E162+E170+E178+E187</f>
        <v>9139.5727800000004</v>
      </c>
      <c r="F144" s="77">
        <f>F154+F162+F170+F178+F187</f>
        <v>19185.5</v>
      </c>
      <c r="G144" s="77">
        <f t="shared" ref="G144:K144" si="47">G154+G162+G170+G178+G187</f>
        <v>0</v>
      </c>
      <c r="H144" s="77">
        <f t="shared" si="47"/>
        <v>0</v>
      </c>
      <c r="I144" s="77">
        <f t="shared" si="47"/>
        <v>0</v>
      </c>
      <c r="J144" s="77">
        <f t="shared" si="47"/>
        <v>0</v>
      </c>
      <c r="K144" s="77">
        <f t="shared" si="47"/>
        <v>0</v>
      </c>
      <c r="L144" s="96"/>
      <c r="M144" s="110"/>
      <c r="N144" s="110"/>
      <c r="AI144" s="66"/>
      <c r="AJ144" s="66"/>
      <c r="AK144" s="66"/>
      <c r="AL144" s="66"/>
      <c r="AM144" s="67"/>
      <c r="AN144" s="67"/>
      <c r="AO144" s="69"/>
    </row>
    <row r="145" spans="1:41" s="47" customFormat="1" ht="15.75" customHeight="1" x14ac:dyDescent="0.2">
      <c r="A145" s="96">
        <v>128</v>
      </c>
      <c r="B145" s="97" t="s">
        <v>52</v>
      </c>
      <c r="C145" s="96"/>
      <c r="D145" s="77">
        <f t="shared" si="46"/>
        <v>65388.328079999999</v>
      </c>
      <c r="E145" s="77">
        <f>E155+E163+E171+E179+E188</f>
        <v>3718.5768800000001</v>
      </c>
      <c r="F145" s="77">
        <f>F155+F163+F171+F179+F188</f>
        <v>4669.7512000000006</v>
      </c>
      <c r="G145" s="77">
        <f>G155+G163+G171+G179+G188</f>
        <v>0</v>
      </c>
      <c r="H145" s="77">
        <f>H155+H163+H171+H179+H188</f>
        <v>0</v>
      </c>
      <c r="I145" s="77">
        <f>I155+I163+I171+I179+I188</f>
        <v>31000</v>
      </c>
      <c r="J145" s="77">
        <f t="shared" ref="J145:K145" si="48">J155+J163+J171+J179</f>
        <v>26000</v>
      </c>
      <c r="K145" s="77">
        <f t="shared" si="48"/>
        <v>0</v>
      </c>
      <c r="L145" s="96"/>
      <c r="M145" s="110"/>
      <c r="N145" s="110"/>
      <c r="AI145" s="66"/>
      <c r="AJ145" s="66"/>
      <c r="AK145" s="66"/>
      <c r="AL145" s="66"/>
      <c r="AM145" s="67"/>
      <c r="AN145" s="67"/>
      <c r="AO145" s="69"/>
    </row>
    <row r="146" spans="1:41" s="47" customFormat="1" ht="46.5" customHeight="1" x14ac:dyDescent="0.2">
      <c r="A146" s="96">
        <v>129</v>
      </c>
      <c r="B146" s="97" t="s">
        <v>256</v>
      </c>
      <c r="C146" s="96"/>
      <c r="D146" s="77">
        <f>SUM(E146:K146)</f>
        <v>2844.0097000000001</v>
      </c>
      <c r="E146" s="77">
        <f>E156+E164+E172+E181+E189</f>
        <v>0</v>
      </c>
      <c r="F146" s="77">
        <f>F180</f>
        <v>2844.0097000000001</v>
      </c>
      <c r="G146" s="77">
        <f t="shared" ref="G146:K147" si="49">G156+G164+G172+G181+G189</f>
        <v>0</v>
      </c>
      <c r="H146" s="77">
        <f t="shared" si="49"/>
        <v>0</v>
      </c>
      <c r="I146" s="77">
        <f t="shared" si="49"/>
        <v>0</v>
      </c>
      <c r="J146" s="77">
        <f t="shared" si="49"/>
        <v>0</v>
      </c>
      <c r="K146" s="77">
        <f t="shared" si="49"/>
        <v>0</v>
      </c>
      <c r="L146" s="96"/>
      <c r="M146" s="97"/>
      <c r="N146" s="97"/>
      <c r="AI146" s="66"/>
      <c r="AJ146" s="66"/>
      <c r="AK146" s="66"/>
      <c r="AL146" s="66"/>
      <c r="AM146" s="67"/>
      <c r="AN146" s="67"/>
      <c r="AO146" s="69"/>
    </row>
    <row r="147" spans="1:41" s="47" customFormat="1" ht="15.75" customHeight="1" x14ac:dyDescent="0.2">
      <c r="A147" s="96">
        <v>130</v>
      </c>
      <c r="B147" s="97" t="s">
        <v>53</v>
      </c>
      <c r="C147" s="96"/>
      <c r="D147" s="77">
        <f t="shared" si="46"/>
        <v>0</v>
      </c>
      <c r="E147" s="77">
        <f>E157+E165+E173+E182+E190</f>
        <v>0</v>
      </c>
      <c r="F147" s="77">
        <f>F157+F165+F173+F182+F190</f>
        <v>0</v>
      </c>
      <c r="G147" s="77">
        <f t="shared" si="49"/>
        <v>0</v>
      </c>
      <c r="H147" s="77">
        <f t="shared" si="49"/>
        <v>0</v>
      </c>
      <c r="I147" s="77">
        <f t="shared" si="49"/>
        <v>0</v>
      </c>
      <c r="J147" s="77">
        <f t="shared" si="49"/>
        <v>0</v>
      </c>
      <c r="K147" s="77">
        <f t="shared" si="49"/>
        <v>0</v>
      </c>
      <c r="L147" s="96"/>
      <c r="M147" s="110"/>
      <c r="N147" s="110"/>
      <c r="AI147" s="66"/>
      <c r="AJ147" s="66"/>
      <c r="AK147" s="66"/>
      <c r="AL147" s="66"/>
      <c r="AM147" s="67"/>
      <c r="AN147" s="67"/>
      <c r="AO147" s="69"/>
    </row>
    <row r="148" spans="1:41" s="47" customFormat="1" ht="15.75" customHeight="1" x14ac:dyDescent="0.2">
      <c r="A148" s="96">
        <v>131</v>
      </c>
      <c r="B148" s="97" t="s">
        <v>192</v>
      </c>
      <c r="C148" s="96"/>
      <c r="D148" s="77">
        <f>SUM(E148:K148)</f>
        <v>0</v>
      </c>
      <c r="E148" s="77"/>
      <c r="F148" s="77"/>
      <c r="G148" s="77"/>
      <c r="H148" s="77"/>
      <c r="I148" s="77"/>
      <c r="J148" s="77"/>
      <c r="K148" s="77"/>
      <c r="L148" s="96"/>
      <c r="M148" s="110"/>
      <c r="N148" s="110"/>
      <c r="AI148" s="66"/>
      <c r="AJ148" s="66"/>
      <c r="AK148" s="66"/>
      <c r="AL148" s="66"/>
      <c r="AM148" s="67"/>
      <c r="AN148" s="67"/>
      <c r="AO148" s="69"/>
    </row>
    <row r="149" spans="1:41" s="47" customFormat="1" ht="15.75" customHeight="1" x14ac:dyDescent="0.2">
      <c r="A149" s="96">
        <v>132</v>
      </c>
      <c r="B149" s="75" t="s">
        <v>245</v>
      </c>
      <c r="C149" s="97"/>
      <c r="D149" s="77">
        <f t="shared" si="46"/>
        <v>0</v>
      </c>
      <c r="E149" s="77"/>
      <c r="F149" s="77"/>
      <c r="G149" s="77"/>
      <c r="H149" s="77"/>
      <c r="I149" s="77"/>
      <c r="J149" s="77"/>
      <c r="K149" s="77"/>
      <c r="L149" s="96"/>
      <c r="M149" s="97"/>
      <c r="N149" s="97"/>
      <c r="AI149" s="66"/>
      <c r="AJ149" s="66"/>
      <c r="AK149" s="66"/>
      <c r="AL149" s="66"/>
      <c r="AM149" s="67"/>
      <c r="AN149" s="67"/>
      <c r="AO149" s="69"/>
    </row>
    <row r="150" spans="1:41" s="47" customFormat="1" ht="31.5" customHeight="1" x14ac:dyDescent="0.2">
      <c r="A150" s="96">
        <v>133</v>
      </c>
      <c r="B150" s="113" t="s">
        <v>273</v>
      </c>
      <c r="C150" s="113"/>
      <c r="D150" s="77">
        <f t="shared" si="46"/>
        <v>2844.0097000000001</v>
      </c>
      <c r="E150" s="77"/>
      <c r="F150" s="77">
        <v>2844.0097000000001</v>
      </c>
      <c r="G150" s="77"/>
      <c r="H150" s="77"/>
      <c r="I150" s="77"/>
      <c r="J150" s="77"/>
      <c r="K150" s="77"/>
      <c r="L150" s="96"/>
      <c r="M150" s="97"/>
      <c r="N150" s="97"/>
      <c r="AI150" s="66"/>
      <c r="AJ150" s="66"/>
      <c r="AK150" s="66"/>
      <c r="AL150" s="66"/>
      <c r="AM150" s="67"/>
      <c r="AN150" s="67"/>
      <c r="AO150" s="69"/>
    </row>
    <row r="151" spans="1:41" s="47" customFormat="1" ht="31.5" customHeight="1" x14ac:dyDescent="0.2">
      <c r="A151" s="96">
        <v>134</v>
      </c>
      <c r="B151" s="113" t="s">
        <v>244</v>
      </c>
      <c r="C151" s="113"/>
      <c r="D151" s="77">
        <f t="shared" si="46"/>
        <v>0</v>
      </c>
      <c r="E151" s="77"/>
      <c r="F151" s="77"/>
      <c r="G151" s="77"/>
      <c r="H151" s="77"/>
      <c r="I151" s="77"/>
      <c r="J151" s="77"/>
      <c r="K151" s="77"/>
      <c r="L151" s="96"/>
      <c r="M151" s="97"/>
      <c r="N151" s="97"/>
      <c r="AI151" s="66"/>
      <c r="AJ151" s="66"/>
      <c r="AK151" s="66"/>
      <c r="AL151" s="66"/>
      <c r="AM151" s="67"/>
      <c r="AN151" s="67"/>
      <c r="AO151" s="69"/>
    </row>
    <row r="152" spans="1:41" s="47" customFormat="1" ht="128.25" customHeight="1" x14ac:dyDescent="0.2">
      <c r="A152" s="96">
        <v>135</v>
      </c>
      <c r="B152" s="97" t="s">
        <v>250</v>
      </c>
      <c r="C152" s="96"/>
      <c r="D152" s="77">
        <f>SUM(D153:D156)</f>
        <v>12858.149660000001</v>
      </c>
      <c r="E152" s="77">
        <f t="shared" ref="E152:I152" si="50">SUM(E153:E156)</f>
        <v>12858.149660000001</v>
      </c>
      <c r="F152" s="77">
        <f t="shared" si="50"/>
        <v>0</v>
      </c>
      <c r="G152" s="77">
        <f t="shared" si="50"/>
        <v>0</v>
      </c>
      <c r="H152" s="77">
        <f t="shared" si="50"/>
        <v>0</v>
      </c>
      <c r="I152" s="77">
        <f t="shared" si="50"/>
        <v>0</v>
      </c>
      <c r="J152" s="77">
        <f>SUM(J153:J156)</f>
        <v>0</v>
      </c>
      <c r="K152" s="77">
        <f>SUM(K153:K156)</f>
        <v>0</v>
      </c>
      <c r="L152" s="96"/>
      <c r="M152" s="110"/>
      <c r="N152" s="110"/>
      <c r="AI152" s="66"/>
      <c r="AJ152" s="66"/>
      <c r="AK152" s="66"/>
      <c r="AL152" s="66"/>
      <c r="AM152" s="67"/>
      <c r="AN152" s="67"/>
      <c r="AO152" s="69"/>
    </row>
    <row r="153" spans="1:41" s="47" customFormat="1" ht="15.75" customHeight="1" x14ac:dyDescent="0.2">
      <c r="A153" s="96">
        <v>136</v>
      </c>
      <c r="B153" s="97" t="s">
        <v>50</v>
      </c>
      <c r="C153" s="96"/>
      <c r="D153" s="77">
        <f>SUM(E153:K153)</f>
        <v>0</v>
      </c>
      <c r="E153" s="77">
        <v>0</v>
      </c>
      <c r="F153" s="77">
        <v>0</v>
      </c>
      <c r="G153" s="77">
        <v>0</v>
      </c>
      <c r="H153" s="77">
        <v>0</v>
      </c>
      <c r="I153" s="77">
        <v>0</v>
      </c>
      <c r="J153" s="77">
        <v>0</v>
      </c>
      <c r="K153" s="77">
        <v>0</v>
      </c>
      <c r="L153" s="96"/>
      <c r="M153" s="97"/>
      <c r="N153" s="97"/>
      <c r="AI153" s="66"/>
      <c r="AJ153" s="66"/>
      <c r="AK153" s="66"/>
      <c r="AL153" s="66"/>
      <c r="AM153" s="67"/>
      <c r="AN153" s="67"/>
      <c r="AO153" s="69"/>
    </row>
    <row r="154" spans="1:41" s="47" customFormat="1" ht="15.75" customHeight="1" x14ac:dyDescent="0.2">
      <c r="A154" s="96">
        <v>137</v>
      </c>
      <c r="B154" s="97" t="s">
        <v>51</v>
      </c>
      <c r="C154" s="96"/>
      <c r="D154" s="77">
        <f>SUM(E154:K154)</f>
        <v>9139.5727800000004</v>
      </c>
      <c r="E154" s="77">
        <v>9139.5727800000004</v>
      </c>
      <c r="F154" s="77">
        <v>0</v>
      </c>
      <c r="G154" s="77">
        <v>0</v>
      </c>
      <c r="H154" s="77">
        <v>0</v>
      </c>
      <c r="I154" s="77">
        <v>0</v>
      </c>
      <c r="J154" s="77">
        <v>0</v>
      </c>
      <c r="K154" s="77">
        <v>0</v>
      </c>
      <c r="L154" s="96"/>
      <c r="M154" s="110"/>
      <c r="N154" s="110"/>
      <c r="AI154" s="66"/>
      <c r="AJ154" s="66"/>
      <c r="AK154" s="66"/>
      <c r="AL154" s="66"/>
      <c r="AM154" s="67"/>
      <c r="AN154" s="67"/>
      <c r="AO154" s="69"/>
    </row>
    <row r="155" spans="1:41" s="47" customFormat="1" ht="15.75" customHeight="1" x14ac:dyDescent="0.2">
      <c r="A155" s="96">
        <v>138</v>
      </c>
      <c r="B155" s="97" t="s">
        <v>52</v>
      </c>
      <c r="C155" s="96"/>
      <c r="D155" s="77">
        <f t="shared" ref="D155:D156" si="51">SUM(E155:K155)</f>
        <v>3718.5768800000001</v>
      </c>
      <c r="E155" s="77">
        <v>3718.5768800000001</v>
      </c>
      <c r="F155" s="77">
        <v>0</v>
      </c>
      <c r="G155" s="77">
        <v>0</v>
      </c>
      <c r="H155" s="77">
        <v>0</v>
      </c>
      <c r="I155" s="77">
        <v>0</v>
      </c>
      <c r="J155" s="77">
        <v>0</v>
      </c>
      <c r="K155" s="77">
        <v>0</v>
      </c>
      <c r="L155" s="97"/>
      <c r="M155" s="110"/>
      <c r="N155" s="110"/>
      <c r="AI155" s="66"/>
      <c r="AJ155" s="66"/>
      <c r="AK155" s="66"/>
      <c r="AL155" s="66"/>
      <c r="AM155" s="67"/>
      <c r="AN155" s="67"/>
      <c r="AO155" s="69"/>
    </row>
    <row r="156" spans="1:41" s="47" customFormat="1" ht="15.75" customHeight="1" x14ac:dyDescent="0.2">
      <c r="A156" s="96">
        <v>139</v>
      </c>
      <c r="B156" s="97" t="s">
        <v>53</v>
      </c>
      <c r="C156" s="96"/>
      <c r="D156" s="77">
        <f t="shared" si="51"/>
        <v>0</v>
      </c>
      <c r="E156" s="77">
        <v>0</v>
      </c>
      <c r="F156" s="77">
        <v>0</v>
      </c>
      <c r="G156" s="77">
        <v>0</v>
      </c>
      <c r="H156" s="77">
        <v>0</v>
      </c>
      <c r="I156" s="77">
        <v>0</v>
      </c>
      <c r="J156" s="77">
        <v>0</v>
      </c>
      <c r="K156" s="77">
        <v>0</v>
      </c>
      <c r="L156" s="96"/>
      <c r="M156" s="110"/>
      <c r="N156" s="110"/>
      <c r="AI156" s="66"/>
      <c r="AJ156" s="66"/>
      <c r="AK156" s="66"/>
      <c r="AL156" s="66"/>
      <c r="AM156" s="67"/>
      <c r="AN156" s="67"/>
      <c r="AO156" s="69"/>
    </row>
    <row r="157" spans="1:41" s="47" customFormat="1" ht="15.75" customHeight="1" x14ac:dyDescent="0.2">
      <c r="A157" s="96">
        <v>140</v>
      </c>
      <c r="B157" s="75" t="s">
        <v>245</v>
      </c>
      <c r="C157" s="97"/>
      <c r="D157" s="77">
        <f t="shared" ref="D157:D159" si="52">SUM(E157:J157)</f>
        <v>0</v>
      </c>
      <c r="E157" s="77"/>
      <c r="F157" s="77"/>
      <c r="G157" s="77"/>
      <c r="H157" s="77"/>
      <c r="I157" s="77"/>
      <c r="J157" s="77"/>
      <c r="K157" s="77"/>
      <c r="L157" s="96"/>
      <c r="M157" s="97"/>
      <c r="N157" s="97"/>
      <c r="AI157" s="66"/>
      <c r="AJ157" s="66"/>
      <c r="AK157" s="66"/>
      <c r="AL157" s="66"/>
      <c r="AM157" s="67"/>
      <c r="AN157" s="67"/>
      <c r="AO157" s="69"/>
    </row>
    <row r="158" spans="1:41" s="47" customFormat="1" ht="31.5" customHeight="1" x14ac:dyDescent="0.2">
      <c r="A158" s="96">
        <v>141</v>
      </c>
      <c r="B158" s="113" t="s">
        <v>243</v>
      </c>
      <c r="C158" s="113"/>
      <c r="D158" s="77">
        <f t="shared" si="52"/>
        <v>0</v>
      </c>
      <c r="E158" s="77"/>
      <c r="F158" s="77"/>
      <c r="G158" s="77"/>
      <c r="H158" s="77"/>
      <c r="I158" s="77"/>
      <c r="J158" s="77"/>
      <c r="K158" s="77"/>
      <c r="L158" s="96"/>
      <c r="M158" s="97"/>
      <c r="N158" s="97"/>
      <c r="AI158" s="66"/>
      <c r="AJ158" s="66"/>
      <c r="AK158" s="66"/>
      <c r="AL158" s="66"/>
      <c r="AM158" s="67"/>
      <c r="AN158" s="67"/>
      <c r="AO158" s="69"/>
    </row>
    <row r="159" spans="1:41" s="47" customFormat="1" ht="31.5" customHeight="1" x14ac:dyDescent="0.2">
      <c r="A159" s="96">
        <v>142</v>
      </c>
      <c r="B159" s="113" t="s">
        <v>244</v>
      </c>
      <c r="C159" s="113"/>
      <c r="D159" s="77">
        <f t="shared" si="52"/>
        <v>0</v>
      </c>
      <c r="E159" s="77"/>
      <c r="F159" s="77"/>
      <c r="G159" s="77"/>
      <c r="H159" s="77"/>
      <c r="I159" s="77"/>
      <c r="J159" s="77"/>
      <c r="K159" s="77"/>
      <c r="L159" s="96"/>
      <c r="M159" s="97"/>
      <c r="N159" s="97"/>
      <c r="AI159" s="66"/>
      <c r="AJ159" s="66"/>
      <c r="AK159" s="66"/>
      <c r="AL159" s="66"/>
      <c r="AM159" s="67"/>
      <c r="AN159" s="67"/>
      <c r="AO159" s="69"/>
    </row>
    <row r="160" spans="1:41" s="47" customFormat="1" ht="45.75" customHeight="1" x14ac:dyDescent="0.2">
      <c r="A160" s="96">
        <v>143</v>
      </c>
      <c r="B160" s="97" t="s">
        <v>238</v>
      </c>
      <c r="C160" s="96"/>
      <c r="D160" s="77">
        <f>SUM(D161:D164)</f>
        <v>26000</v>
      </c>
      <c r="E160" s="77">
        <f t="shared" ref="E160:K160" si="53">SUM(E161:E164)</f>
        <v>0</v>
      </c>
      <c r="F160" s="77">
        <f t="shared" si="53"/>
        <v>0</v>
      </c>
      <c r="G160" s="77">
        <f t="shared" si="53"/>
        <v>0</v>
      </c>
      <c r="H160" s="77">
        <f t="shared" si="53"/>
        <v>0</v>
      </c>
      <c r="I160" s="77">
        <f t="shared" si="53"/>
        <v>0</v>
      </c>
      <c r="J160" s="77">
        <f t="shared" si="53"/>
        <v>26000</v>
      </c>
      <c r="K160" s="77">
        <f t="shared" si="53"/>
        <v>0</v>
      </c>
      <c r="L160" s="96"/>
      <c r="M160" s="97"/>
      <c r="N160" s="97"/>
      <c r="AI160" s="66"/>
      <c r="AJ160" s="66"/>
      <c r="AK160" s="66"/>
      <c r="AL160" s="66"/>
      <c r="AM160" s="67"/>
      <c r="AN160" s="67"/>
      <c r="AO160" s="69"/>
    </row>
    <row r="161" spans="1:41" s="47" customFormat="1" ht="15.75" customHeight="1" x14ac:dyDescent="0.2">
      <c r="A161" s="96">
        <v>144</v>
      </c>
      <c r="B161" s="97" t="s">
        <v>50</v>
      </c>
      <c r="C161" s="96"/>
      <c r="D161" s="77">
        <f>SUM(E161:K161)</f>
        <v>0</v>
      </c>
      <c r="E161" s="77">
        <v>0</v>
      </c>
      <c r="F161" s="77">
        <v>0</v>
      </c>
      <c r="G161" s="77">
        <v>0</v>
      </c>
      <c r="H161" s="77">
        <v>0</v>
      </c>
      <c r="I161" s="77">
        <v>0</v>
      </c>
      <c r="J161" s="77">
        <v>0</v>
      </c>
      <c r="K161" s="77">
        <v>0</v>
      </c>
      <c r="L161" s="96"/>
      <c r="M161" s="97"/>
      <c r="N161" s="97"/>
      <c r="AI161" s="66"/>
      <c r="AJ161" s="66"/>
      <c r="AK161" s="66"/>
      <c r="AL161" s="66"/>
      <c r="AM161" s="67"/>
      <c r="AN161" s="67"/>
      <c r="AO161" s="69"/>
    </row>
    <row r="162" spans="1:41" s="47" customFormat="1" ht="15.75" customHeight="1" x14ac:dyDescent="0.2">
      <c r="A162" s="96">
        <v>145</v>
      </c>
      <c r="B162" s="97" t="s">
        <v>51</v>
      </c>
      <c r="C162" s="96"/>
      <c r="D162" s="77">
        <f t="shared" ref="D162:D164" si="54">SUM(E162:K162)</f>
        <v>0</v>
      </c>
      <c r="E162" s="77">
        <v>0</v>
      </c>
      <c r="F162" s="77">
        <v>0</v>
      </c>
      <c r="G162" s="77">
        <v>0</v>
      </c>
      <c r="H162" s="77">
        <v>0</v>
      </c>
      <c r="I162" s="77">
        <v>0</v>
      </c>
      <c r="J162" s="77">
        <v>0</v>
      </c>
      <c r="K162" s="77">
        <v>0</v>
      </c>
      <c r="L162" s="96"/>
      <c r="M162" s="97"/>
      <c r="N162" s="97"/>
      <c r="AI162" s="66"/>
      <c r="AJ162" s="66"/>
      <c r="AK162" s="66"/>
      <c r="AL162" s="66"/>
      <c r="AM162" s="67"/>
      <c r="AN162" s="67"/>
      <c r="AO162" s="69"/>
    </row>
    <row r="163" spans="1:41" s="47" customFormat="1" ht="15.75" customHeight="1" x14ac:dyDescent="0.2">
      <c r="A163" s="96">
        <v>146</v>
      </c>
      <c r="B163" s="97" t="s">
        <v>52</v>
      </c>
      <c r="C163" s="96"/>
      <c r="D163" s="77">
        <f t="shared" si="54"/>
        <v>26000</v>
      </c>
      <c r="E163" s="77">
        <v>0</v>
      </c>
      <c r="F163" s="77">
        <v>0</v>
      </c>
      <c r="G163" s="77">
        <v>0</v>
      </c>
      <c r="H163" s="77">
        <v>0</v>
      </c>
      <c r="I163" s="77">
        <v>0</v>
      </c>
      <c r="J163" s="77">
        <v>26000</v>
      </c>
      <c r="K163" s="77">
        <v>0</v>
      </c>
      <c r="L163" s="96"/>
      <c r="M163" s="97"/>
      <c r="N163" s="97"/>
      <c r="AI163" s="66"/>
      <c r="AJ163" s="66"/>
      <c r="AK163" s="66"/>
      <c r="AL163" s="66"/>
      <c r="AM163" s="67"/>
      <c r="AN163" s="67"/>
      <c r="AO163" s="69"/>
    </row>
    <row r="164" spans="1:41" s="47" customFormat="1" ht="15.75" customHeight="1" x14ac:dyDescent="0.2">
      <c r="A164" s="96">
        <v>147</v>
      </c>
      <c r="B164" s="97" t="s">
        <v>53</v>
      </c>
      <c r="C164" s="96"/>
      <c r="D164" s="77">
        <f t="shared" si="54"/>
        <v>0</v>
      </c>
      <c r="E164" s="77">
        <v>0</v>
      </c>
      <c r="F164" s="77">
        <v>0</v>
      </c>
      <c r="G164" s="77">
        <v>0</v>
      </c>
      <c r="H164" s="77">
        <v>0</v>
      </c>
      <c r="I164" s="77">
        <v>0</v>
      </c>
      <c r="J164" s="77">
        <v>0</v>
      </c>
      <c r="K164" s="77">
        <v>0</v>
      </c>
      <c r="L164" s="96"/>
      <c r="M164" s="97"/>
      <c r="N164" s="97"/>
      <c r="AI164" s="66"/>
      <c r="AJ164" s="66"/>
      <c r="AK164" s="66"/>
      <c r="AL164" s="66"/>
      <c r="AM164" s="67"/>
      <c r="AN164" s="67"/>
      <c r="AO164" s="69"/>
    </row>
    <row r="165" spans="1:41" s="47" customFormat="1" ht="15.75" customHeight="1" x14ac:dyDescent="0.2">
      <c r="A165" s="96">
        <v>148</v>
      </c>
      <c r="B165" s="75" t="s">
        <v>245</v>
      </c>
      <c r="C165" s="97"/>
      <c r="D165" s="77">
        <f t="shared" ref="D165:D167" si="55">SUM(E165:J165)</f>
        <v>0</v>
      </c>
      <c r="E165" s="77"/>
      <c r="F165" s="77"/>
      <c r="G165" s="77"/>
      <c r="H165" s="77"/>
      <c r="I165" s="77"/>
      <c r="J165" s="77"/>
      <c r="K165" s="77"/>
      <c r="L165" s="96"/>
      <c r="M165" s="97"/>
      <c r="N165" s="97"/>
      <c r="AI165" s="66"/>
      <c r="AJ165" s="66"/>
      <c r="AK165" s="66"/>
      <c r="AL165" s="66"/>
      <c r="AM165" s="67"/>
      <c r="AN165" s="67"/>
      <c r="AO165" s="69"/>
    </row>
    <row r="166" spans="1:41" s="47" customFormat="1" ht="31.5" customHeight="1" x14ac:dyDescent="0.2">
      <c r="A166" s="96">
        <v>149</v>
      </c>
      <c r="B166" s="113" t="s">
        <v>243</v>
      </c>
      <c r="C166" s="113"/>
      <c r="D166" s="77">
        <f t="shared" si="55"/>
        <v>0</v>
      </c>
      <c r="E166" s="77"/>
      <c r="F166" s="77"/>
      <c r="G166" s="77"/>
      <c r="H166" s="77"/>
      <c r="I166" s="77"/>
      <c r="J166" s="77"/>
      <c r="K166" s="77"/>
      <c r="L166" s="96"/>
      <c r="M166" s="97"/>
      <c r="N166" s="97"/>
      <c r="AI166" s="66"/>
      <c r="AJ166" s="66"/>
      <c r="AK166" s="66"/>
      <c r="AL166" s="66"/>
      <c r="AM166" s="67"/>
      <c r="AN166" s="67"/>
      <c r="AO166" s="69"/>
    </row>
    <row r="167" spans="1:41" s="47" customFormat="1" ht="31.5" customHeight="1" x14ac:dyDescent="0.2">
      <c r="A167" s="96">
        <v>150</v>
      </c>
      <c r="B167" s="113" t="s">
        <v>244</v>
      </c>
      <c r="C167" s="113"/>
      <c r="D167" s="77">
        <f t="shared" si="55"/>
        <v>0</v>
      </c>
      <c r="E167" s="77"/>
      <c r="F167" s="77"/>
      <c r="G167" s="77"/>
      <c r="H167" s="77"/>
      <c r="I167" s="77"/>
      <c r="J167" s="77"/>
      <c r="K167" s="77"/>
      <c r="L167" s="96"/>
      <c r="M167" s="97"/>
      <c r="N167" s="97"/>
      <c r="AI167" s="66"/>
      <c r="AJ167" s="66"/>
      <c r="AK167" s="66"/>
      <c r="AL167" s="66"/>
      <c r="AM167" s="67"/>
      <c r="AN167" s="67"/>
      <c r="AO167" s="69"/>
    </row>
    <row r="168" spans="1:41" s="47" customFormat="1" ht="52.5" customHeight="1" x14ac:dyDescent="0.2">
      <c r="A168" s="96">
        <v>151</v>
      </c>
      <c r="B168" s="97" t="s">
        <v>208</v>
      </c>
      <c r="C168" s="96"/>
      <c r="D168" s="77">
        <f>SUM(D169:D172)</f>
        <v>26000</v>
      </c>
      <c r="E168" s="77">
        <f t="shared" ref="E168:K168" si="56">SUM(E169:E172)</f>
        <v>0</v>
      </c>
      <c r="F168" s="77">
        <f t="shared" si="56"/>
        <v>0</v>
      </c>
      <c r="G168" s="77">
        <f t="shared" si="56"/>
        <v>0</v>
      </c>
      <c r="H168" s="77">
        <f t="shared" si="56"/>
        <v>0</v>
      </c>
      <c r="I168" s="77">
        <f t="shared" si="56"/>
        <v>26000</v>
      </c>
      <c r="J168" s="77">
        <f t="shared" si="56"/>
        <v>0</v>
      </c>
      <c r="K168" s="77">
        <f t="shared" si="56"/>
        <v>0</v>
      </c>
      <c r="L168" s="96"/>
      <c r="M168" s="97"/>
      <c r="N168" s="97"/>
      <c r="AI168" s="66"/>
      <c r="AJ168" s="66"/>
      <c r="AK168" s="66"/>
      <c r="AL168" s="66"/>
      <c r="AM168" s="67"/>
      <c r="AN168" s="67"/>
      <c r="AO168" s="69"/>
    </row>
    <row r="169" spans="1:41" s="47" customFormat="1" ht="15.75" customHeight="1" x14ac:dyDescent="0.2">
      <c r="A169" s="96">
        <v>152</v>
      </c>
      <c r="B169" s="97" t="s">
        <v>50</v>
      </c>
      <c r="C169" s="96"/>
      <c r="D169" s="77">
        <f>SUM(E169:K169)</f>
        <v>0</v>
      </c>
      <c r="E169" s="77">
        <v>0</v>
      </c>
      <c r="F169" s="77">
        <v>0</v>
      </c>
      <c r="G169" s="77">
        <v>0</v>
      </c>
      <c r="H169" s="77">
        <v>0</v>
      </c>
      <c r="I169" s="77">
        <v>0</v>
      </c>
      <c r="J169" s="77">
        <v>0</v>
      </c>
      <c r="K169" s="77">
        <v>0</v>
      </c>
      <c r="L169" s="96"/>
      <c r="M169" s="97"/>
      <c r="N169" s="97"/>
      <c r="AI169" s="66"/>
      <c r="AJ169" s="66"/>
      <c r="AK169" s="66"/>
      <c r="AL169" s="66"/>
      <c r="AM169" s="67"/>
      <c r="AN169" s="67"/>
      <c r="AO169" s="69"/>
    </row>
    <row r="170" spans="1:41" s="47" customFormat="1" ht="15.75" customHeight="1" x14ac:dyDescent="0.2">
      <c r="A170" s="96">
        <v>153</v>
      </c>
      <c r="B170" s="97" t="s">
        <v>51</v>
      </c>
      <c r="C170" s="96"/>
      <c r="D170" s="77">
        <f>SUM(E170:K170)</f>
        <v>0</v>
      </c>
      <c r="E170" s="77">
        <v>0</v>
      </c>
      <c r="F170" s="77">
        <v>0</v>
      </c>
      <c r="G170" s="77">
        <v>0</v>
      </c>
      <c r="H170" s="77">
        <v>0</v>
      </c>
      <c r="I170" s="77">
        <v>0</v>
      </c>
      <c r="J170" s="77">
        <v>0</v>
      </c>
      <c r="K170" s="77">
        <v>0</v>
      </c>
      <c r="L170" s="96"/>
      <c r="M170" s="97"/>
      <c r="N170" s="97"/>
      <c r="AI170" s="66"/>
      <c r="AJ170" s="66"/>
      <c r="AK170" s="66"/>
      <c r="AL170" s="66"/>
      <c r="AM170" s="67"/>
      <c r="AN170" s="67"/>
      <c r="AO170" s="69"/>
    </row>
    <row r="171" spans="1:41" s="47" customFormat="1" ht="15.75" customHeight="1" x14ac:dyDescent="0.2">
      <c r="A171" s="96">
        <v>154</v>
      </c>
      <c r="B171" s="97" t="s">
        <v>52</v>
      </c>
      <c r="C171" s="96"/>
      <c r="D171" s="77">
        <f>SUM(E171:K171)</f>
        <v>26000</v>
      </c>
      <c r="E171" s="77">
        <v>0</v>
      </c>
      <c r="F171" s="77">
        <v>0</v>
      </c>
      <c r="G171" s="77">
        <v>0</v>
      </c>
      <c r="H171" s="77">
        <v>0</v>
      </c>
      <c r="I171" s="77">
        <v>26000</v>
      </c>
      <c r="J171" s="77">
        <v>0</v>
      </c>
      <c r="K171" s="77">
        <v>0</v>
      </c>
      <c r="L171" s="96"/>
      <c r="M171" s="97"/>
      <c r="N171" s="97"/>
      <c r="AI171" s="66"/>
      <c r="AJ171" s="66"/>
      <c r="AK171" s="66"/>
      <c r="AL171" s="66"/>
      <c r="AM171" s="67"/>
      <c r="AN171" s="67"/>
      <c r="AO171" s="69"/>
    </row>
    <row r="172" spans="1:41" s="47" customFormat="1" ht="15.75" customHeight="1" x14ac:dyDescent="0.2">
      <c r="A172" s="96">
        <v>155</v>
      </c>
      <c r="B172" s="97" t="s">
        <v>53</v>
      </c>
      <c r="C172" s="96"/>
      <c r="D172" s="77">
        <f>SUM(E172:K172)</f>
        <v>0</v>
      </c>
      <c r="E172" s="77">
        <v>0</v>
      </c>
      <c r="F172" s="77">
        <v>0</v>
      </c>
      <c r="G172" s="77">
        <v>0</v>
      </c>
      <c r="H172" s="77">
        <v>0</v>
      </c>
      <c r="I172" s="77">
        <v>0</v>
      </c>
      <c r="J172" s="77">
        <v>0</v>
      </c>
      <c r="K172" s="77">
        <v>0</v>
      </c>
      <c r="L172" s="96"/>
      <c r="M172" s="97"/>
      <c r="N172" s="97"/>
      <c r="AI172" s="66"/>
      <c r="AJ172" s="66"/>
      <c r="AK172" s="66"/>
      <c r="AL172" s="66"/>
      <c r="AM172" s="67"/>
      <c r="AN172" s="67"/>
      <c r="AO172" s="69"/>
    </row>
    <row r="173" spans="1:41" s="47" customFormat="1" ht="15.75" customHeight="1" x14ac:dyDescent="0.2">
      <c r="A173" s="96">
        <v>156</v>
      </c>
      <c r="B173" s="75" t="s">
        <v>245</v>
      </c>
      <c r="C173" s="97"/>
      <c r="D173" s="77">
        <f t="shared" ref="D173:D175" si="57">SUM(E173:J173)</f>
        <v>0</v>
      </c>
      <c r="E173" s="77"/>
      <c r="F173" s="77"/>
      <c r="G173" s="77"/>
      <c r="H173" s="77"/>
      <c r="I173" s="77"/>
      <c r="J173" s="77"/>
      <c r="K173" s="77"/>
      <c r="L173" s="96"/>
      <c r="M173" s="97"/>
      <c r="N173" s="97"/>
      <c r="AI173" s="66"/>
      <c r="AJ173" s="66"/>
      <c r="AK173" s="66"/>
      <c r="AL173" s="66"/>
      <c r="AM173" s="67"/>
      <c r="AN173" s="67"/>
      <c r="AO173" s="69"/>
    </row>
    <row r="174" spans="1:41" s="47" customFormat="1" ht="31.5" customHeight="1" x14ac:dyDescent="0.2">
      <c r="A174" s="96">
        <v>157</v>
      </c>
      <c r="B174" s="113" t="s">
        <v>243</v>
      </c>
      <c r="C174" s="113"/>
      <c r="D174" s="77">
        <f t="shared" si="57"/>
        <v>0</v>
      </c>
      <c r="E174" s="77"/>
      <c r="F174" s="77"/>
      <c r="G174" s="77"/>
      <c r="H174" s="77"/>
      <c r="I174" s="77"/>
      <c r="J174" s="77"/>
      <c r="K174" s="77"/>
      <c r="L174" s="96"/>
      <c r="M174" s="97"/>
      <c r="N174" s="97"/>
      <c r="AI174" s="66"/>
      <c r="AJ174" s="66"/>
      <c r="AK174" s="66"/>
      <c r="AL174" s="66"/>
      <c r="AM174" s="67"/>
      <c r="AN174" s="67"/>
      <c r="AO174" s="69"/>
    </row>
    <row r="175" spans="1:41" s="47" customFormat="1" ht="31.5" customHeight="1" x14ac:dyDescent="0.2">
      <c r="A175" s="96">
        <v>158</v>
      </c>
      <c r="B175" s="113" t="s">
        <v>244</v>
      </c>
      <c r="C175" s="113"/>
      <c r="D175" s="77">
        <f t="shared" si="57"/>
        <v>0</v>
      </c>
      <c r="E175" s="77"/>
      <c r="F175" s="77"/>
      <c r="G175" s="77"/>
      <c r="H175" s="77"/>
      <c r="I175" s="77"/>
      <c r="J175" s="77"/>
      <c r="K175" s="77"/>
      <c r="L175" s="96"/>
      <c r="M175" s="97"/>
      <c r="N175" s="97"/>
      <c r="AI175" s="66"/>
      <c r="AJ175" s="66"/>
      <c r="AK175" s="66"/>
      <c r="AL175" s="66"/>
      <c r="AM175" s="67"/>
      <c r="AN175" s="67"/>
      <c r="AO175" s="69"/>
    </row>
    <row r="176" spans="1:41" s="47" customFormat="1" ht="111" customHeight="1" x14ac:dyDescent="0.2">
      <c r="A176" s="96">
        <v>159</v>
      </c>
      <c r="B176" s="97" t="s">
        <v>254</v>
      </c>
      <c r="C176" s="96"/>
      <c r="D176" s="77">
        <f>SUM(D177:D181)-D180</f>
        <v>23855.251199999999</v>
      </c>
      <c r="E176" s="77">
        <f t="shared" ref="E176:K176" si="58">SUM(E177:E181)</f>
        <v>0</v>
      </c>
      <c r="F176" s="77">
        <f>SUM(F177:F181)-F180</f>
        <v>23855.251199999999</v>
      </c>
      <c r="G176" s="77">
        <f t="shared" si="58"/>
        <v>0</v>
      </c>
      <c r="H176" s="77">
        <f t="shared" si="58"/>
        <v>0</v>
      </c>
      <c r="I176" s="77">
        <f t="shared" si="58"/>
        <v>0</v>
      </c>
      <c r="J176" s="77">
        <f t="shared" si="58"/>
        <v>0</v>
      </c>
      <c r="K176" s="77">
        <f t="shared" si="58"/>
        <v>0</v>
      </c>
      <c r="L176" s="96"/>
      <c r="M176" s="97"/>
      <c r="N176" s="97"/>
      <c r="AI176" s="66"/>
      <c r="AJ176" s="66"/>
      <c r="AK176" s="66"/>
      <c r="AL176" s="66"/>
      <c r="AM176" s="67"/>
      <c r="AN176" s="67"/>
      <c r="AO176" s="69"/>
    </row>
    <row r="177" spans="1:41" s="47" customFormat="1" ht="15.75" customHeight="1" x14ac:dyDescent="0.2">
      <c r="A177" s="96">
        <v>160</v>
      </c>
      <c r="B177" s="97" t="s">
        <v>50</v>
      </c>
      <c r="C177" s="96"/>
      <c r="D177" s="77">
        <f>SUM(E177:K177)</f>
        <v>0</v>
      </c>
      <c r="E177" s="77">
        <v>0</v>
      </c>
      <c r="F177" s="77">
        <v>0</v>
      </c>
      <c r="G177" s="77">
        <v>0</v>
      </c>
      <c r="H177" s="77">
        <v>0</v>
      </c>
      <c r="I177" s="77">
        <v>0</v>
      </c>
      <c r="J177" s="77">
        <v>0</v>
      </c>
      <c r="K177" s="77">
        <v>0</v>
      </c>
      <c r="L177" s="96"/>
      <c r="M177" s="97"/>
      <c r="N177" s="97"/>
      <c r="AI177" s="66"/>
      <c r="AJ177" s="66"/>
      <c r="AK177" s="66"/>
      <c r="AL177" s="66"/>
      <c r="AM177" s="67"/>
      <c r="AN177" s="67"/>
      <c r="AO177" s="69"/>
    </row>
    <row r="178" spans="1:41" s="47" customFormat="1" ht="15.75" customHeight="1" x14ac:dyDescent="0.2">
      <c r="A178" s="96">
        <v>161</v>
      </c>
      <c r="B178" s="97" t="s">
        <v>51</v>
      </c>
      <c r="C178" s="96"/>
      <c r="D178" s="77">
        <f t="shared" ref="D178:D184" si="59">SUM(E178:K178)</f>
        <v>19185.5</v>
      </c>
      <c r="E178" s="77">
        <v>0</v>
      </c>
      <c r="F178" s="77">
        <v>19185.5</v>
      </c>
      <c r="G178" s="77">
        <v>0</v>
      </c>
      <c r="H178" s="77">
        <v>0</v>
      </c>
      <c r="I178" s="77">
        <v>0</v>
      </c>
      <c r="J178" s="77">
        <v>0</v>
      </c>
      <c r="K178" s="77">
        <v>0</v>
      </c>
      <c r="L178" s="96"/>
      <c r="M178" s="97"/>
      <c r="N178" s="97"/>
      <c r="AI178" s="66"/>
      <c r="AJ178" s="66"/>
      <c r="AK178" s="66"/>
      <c r="AL178" s="66"/>
      <c r="AM178" s="67"/>
      <c r="AN178" s="67"/>
      <c r="AO178" s="69"/>
    </row>
    <row r="179" spans="1:41" s="47" customFormat="1" ht="15.75" customHeight="1" x14ac:dyDescent="0.2">
      <c r="A179" s="96">
        <v>162</v>
      </c>
      <c r="B179" s="97" t="s">
        <v>52</v>
      </c>
      <c r="C179" s="96"/>
      <c r="D179" s="77">
        <f t="shared" si="59"/>
        <v>4669.7512000000006</v>
      </c>
      <c r="E179" s="77">
        <v>0</v>
      </c>
      <c r="F179" s="77">
        <f>2884.0097+1785.7415</f>
        <v>4669.7512000000006</v>
      </c>
      <c r="G179" s="77">
        <v>0</v>
      </c>
      <c r="H179" s="77">
        <v>0</v>
      </c>
      <c r="I179" s="77">
        <v>0</v>
      </c>
      <c r="J179" s="77">
        <v>0</v>
      </c>
      <c r="K179" s="77">
        <v>0</v>
      </c>
      <c r="L179" s="96"/>
      <c r="M179" s="97"/>
      <c r="N179" s="97"/>
      <c r="AI179" s="66"/>
      <c r="AJ179" s="66"/>
      <c r="AK179" s="66"/>
      <c r="AL179" s="66"/>
      <c r="AM179" s="67"/>
      <c r="AN179" s="67"/>
      <c r="AO179" s="69"/>
    </row>
    <row r="180" spans="1:41" s="47" customFormat="1" ht="32.25" customHeight="1" x14ac:dyDescent="0.2">
      <c r="A180" s="96">
        <v>163</v>
      </c>
      <c r="B180" s="97" t="s">
        <v>284</v>
      </c>
      <c r="C180" s="96"/>
      <c r="D180" s="77">
        <f t="shared" si="59"/>
        <v>2844.0097000000001</v>
      </c>
      <c r="E180" s="77"/>
      <c r="F180" s="77">
        <v>2844.0097000000001</v>
      </c>
      <c r="G180" s="77"/>
      <c r="H180" s="77"/>
      <c r="I180" s="77"/>
      <c r="J180" s="77"/>
      <c r="K180" s="77"/>
      <c r="L180" s="96"/>
      <c r="M180" s="97"/>
      <c r="N180" s="97"/>
      <c r="AI180" s="66"/>
      <c r="AJ180" s="66"/>
      <c r="AK180" s="66"/>
      <c r="AL180" s="66"/>
      <c r="AM180" s="67"/>
      <c r="AN180" s="67"/>
      <c r="AO180" s="69"/>
    </row>
    <row r="181" spans="1:41" s="47" customFormat="1" ht="15.75" customHeight="1" x14ac:dyDescent="0.2">
      <c r="A181" s="96">
        <v>164</v>
      </c>
      <c r="B181" s="97" t="s">
        <v>53</v>
      </c>
      <c r="C181" s="96"/>
      <c r="D181" s="77">
        <f t="shared" si="59"/>
        <v>0</v>
      </c>
      <c r="E181" s="77">
        <v>0</v>
      </c>
      <c r="F181" s="77">
        <v>0</v>
      </c>
      <c r="G181" s="77">
        <v>0</v>
      </c>
      <c r="H181" s="77">
        <v>0</v>
      </c>
      <c r="I181" s="77">
        <v>0</v>
      </c>
      <c r="J181" s="77">
        <v>0</v>
      </c>
      <c r="K181" s="77">
        <v>0</v>
      </c>
      <c r="L181" s="96"/>
      <c r="M181" s="97"/>
      <c r="N181" s="97"/>
      <c r="AI181" s="66"/>
      <c r="AJ181" s="66"/>
      <c r="AK181" s="66"/>
      <c r="AL181" s="66"/>
      <c r="AM181" s="67"/>
      <c r="AN181" s="67"/>
      <c r="AO181" s="69"/>
    </row>
    <row r="182" spans="1:41" s="47" customFormat="1" ht="15.75" customHeight="1" x14ac:dyDescent="0.2">
      <c r="A182" s="96">
        <v>165</v>
      </c>
      <c r="B182" s="75" t="s">
        <v>245</v>
      </c>
      <c r="C182" s="97"/>
      <c r="D182" s="77">
        <f t="shared" si="59"/>
        <v>0</v>
      </c>
      <c r="E182" s="77"/>
      <c r="F182" s="77"/>
      <c r="G182" s="77"/>
      <c r="H182" s="77"/>
      <c r="I182" s="77"/>
      <c r="J182" s="77"/>
      <c r="K182" s="77"/>
      <c r="L182" s="96"/>
      <c r="M182" s="97"/>
      <c r="N182" s="97"/>
      <c r="AI182" s="66"/>
      <c r="AJ182" s="66"/>
      <c r="AK182" s="66"/>
      <c r="AL182" s="66"/>
      <c r="AM182" s="67"/>
      <c r="AN182" s="67"/>
      <c r="AO182" s="69"/>
    </row>
    <row r="183" spans="1:41" s="47" customFormat="1" ht="31.5" customHeight="1" x14ac:dyDescent="0.2">
      <c r="A183" s="96">
        <v>166</v>
      </c>
      <c r="B183" s="113" t="s">
        <v>243</v>
      </c>
      <c r="C183" s="113"/>
      <c r="D183" s="77">
        <f t="shared" si="59"/>
        <v>0</v>
      </c>
      <c r="E183" s="77"/>
      <c r="F183" s="77"/>
      <c r="G183" s="77"/>
      <c r="H183" s="77"/>
      <c r="I183" s="77"/>
      <c r="J183" s="77"/>
      <c r="K183" s="77"/>
      <c r="L183" s="96"/>
      <c r="M183" s="97"/>
      <c r="N183" s="97"/>
      <c r="AI183" s="66"/>
      <c r="AJ183" s="66"/>
      <c r="AK183" s="66"/>
      <c r="AL183" s="66"/>
      <c r="AM183" s="67"/>
      <c r="AN183" s="67"/>
      <c r="AO183" s="69"/>
    </row>
    <row r="184" spans="1:41" s="47" customFormat="1" ht="31.5" customHeight="1" x14ac:dyDescent="0.2">
      <c r="A184" s="96">
        <v>167</v>
      </c>
      <c r="B184" s="113" t="s">
        <v>244</v>
      </c>
      <c r="C184" s="113"/>
      <c r="D184" s="77">
        <f t="shared" si="59"/>
        <v>0</v>
      </c>
      <c r="E184" s="77"/>
      <c r="F184" s="77"/>
      <c r="G184" s="77"/>
      <c r="H184" s="77"/>
      <c r="I184" s="77"/>
      <c r="J184" s="77"/>
      <c r="K184" s="77"/>
      <c r="L184" s="96"/>
      <c r="M184" s="97"/>
      <c r="N184" s="97"/>
      <c r="AI184" s="66"/>
      <c r="AJ184" s="66"/>
      <c r="AK184" s="66"/>
      <c r="AL184" s="66"/>
      <c r="AM184" s="67"/>
      <c r="AN184" s="67"/>
      <c r="AO184" s="69"/>
    </row>
    <row r="185" spans="1:41" s="47" customFormat="1" ht="92.25" customHeight="1" x14ac:dyDescent="0.2">
      <c r="A185" s="96">
        <v>168</v>
      </c>
      <c r="B185" s="97" t="s">
        <v>258</v>
      </c>
      <c r="C185" s="96"/>
      <c r="D185" s="77">
        <f>SUM(D186:D189)</f>
        <v>5000</v>
      </c>
      <c r="E185" s="77">
        <f t="shared" ref="E185:K185" si="60">SUM(E186:E189)</f>
        <v>0</v>
      </c>
      <c r="F185" s="77">
        <f t="shared" si="60"/>
        <v>0</v>
      </c>
      <c r="G185" s="77">
        <f t="shared" si="60"/>
        <v>0</v>
      </c>
      <c r="H185" s="77">
        <f t="shared" si="60"/>
        <v>0</v>
      </c>
      <c r="I185" s="77">
        <f t="shared" si="60"/>
        <v>5000</v>
      </c>
      <c r="J185" s="77">
        <f t="shared" si="60"/>
        <v>0</v>
      </c>
      <c r="K185" s="77">
        <f t="shared" si="60"/>
        <v>0</v>
      </c>
      <c r="L185" s="96"/>
      <c r="M185" s="97"/>
      <c r="N185" s="97"/>
      <c r="AI185" s="66"/>
      <c r="AJ185" s="66"/>
      <c r="AK185" s="66"/>
      <c r="AL185" s="66"/>
      <c r="AM185" s="67"/>
      <c r="AN185" s="67"/>
      <c r="AO185" s="69"/>
    </row>
    <row r="186" spans="1:41" s="47" customFormat="1" ht="15.75" customHeight="1" x14ac:dyDescent="0.2">
      <c r="A186" s="96">
        <v>169</v>
      </c>
      <c r="B186" s="97" t="s">
        <v>50</v>
      </c>
      <c r="C186" s="96"/>
      <c r="D186" s="77">
        <f>SUM(E186:K186)</f>
        <v>0</v>
      </c>
      <c r="E186" s="77">
        <v>0</v>
      </c>
      <c r="F186" s="77">
        <v>0</v>
      </c>
      <c r="G186" s="77">
        <v>0</v>
      </c>
      <c r="H186" s="77">
        <v>0</v>
      </c>
      <c r="I186" s="77">
        <v>0</v>
      </c>
      <c r="J186" s="77">
        <v>0</v>
      </c>
      <c r="K186" s="77">
        <v>0</v>
      </c>
      <c r="L186" s="96"/>
      <c r="M186" s="97"/>
      <c r="N186" s="97"/>
      <c r="AI186" s="66"/>
      <c r="AJ186" s="66"/>
      <c r="AK186" s="66"/>
      <c r="AL186" s="66"/>
      <c r="AM186" s="67"/>
      <c r="AN186" s="67"/>
      <c r="AO186" s="69"/>
    </row>
    <row r="187" spans="1:41" s="47" customFormat="1" ht="15.75" customHeight="1" x14ac:dyDescent="0.2">
      <c r="A187" s="96">
        <v>170</v>
      </c>
      <c r="B187" s="97" t="s">
        <v>51</v>
      </c>
      <c r="C187" s="96"/>
      <c r="D187" s="77">
        <f t="shared" ref="D187:D189" si="61">SUM(E187:K187)</f>
        <v>0</v>
      </c>
      <c r="E187" s="77">
        <v>0</v>
      </c>
      <c r="F187" s="77">
        <v>0</v>
      </c>
      <c r="G187" s="77">
        <v>0</v>
      </c>
      <c r="H187" s="77">
        <v>0</v>
      </c>
      <c r="I187" s="77">
        <v>0</v>
      </c>
      <c r="J187" s="77">
        <v>0</v>
      </c>
      <c r="K187" s="77">
        <v>0</v>
      </c>
      <c r="L187" s="96"/>
      <c r="M187" s="97"/>
      <c r="N187" s="97"/>
      <c r="AI187" s="66"/>
      <c r="AJ187" s="66"/>
      <c r="AK187" s="66"/>
      <c r="AL187" s="66"/>
      <c r="AM187" s="67"/>
      <c r="AN187" s="67"/>
      <c r="AO187" s="69"/>
    </row>
    <row r="188" spans="1:41" s="47" customFormat="1" ht="15.75" customHeight="1" x14ac:dyDescent="0.2">
      <c r="A188" s="96">
        <v>171</v>
      </c>
      <c r="B188" s="97" t="s">
        <v>52</v>
      </c>
      <c r="C188" s="96"/>
      <c r="D188" s="77">
        <f>SUM(E188:K188)</f>
        <v>5000</v>
      </c>
      <c r="E188" s="77">
        <v>0</v>
      </c>
      <c r="F188" s="77">
        <v>0</v>
      </c>
      <c r="G188" s="77">
        <v>0</v>
      </c>
      <c r="H188" s="77">
        <v>0</v>
      </c>
      <c r="I188" s="77">
        <v>5000</v>
      </c>
      <c r="J188" s="77">
        <v>0</v>
      </c>
      <c r="K188" s="77">
        <v>0</v>
      </c>
      <c r="L188" s="96"/>
      <c r="M188" s="97"/>
      <c r="N188" s="97"/>
      <c r="AI188" s="66"/>
      <c r="AJ188" s="66"/>
      <c r="AK188" s="66"/>
      <c r="AL188" s="66"/>
      <c r="AM188" s="67"/>
      <c r="AN188" s="67"/>
      <c r="AO188" s="69"/>
    </row>
    <row r="189" spans="1:41" s="47" customFormat="1" ht="15.75" customHeight="1" x14ac:dyDescent="0.2">
      <c r="A189" s="96">
        <v>172</v>
      </c>
      <c r="B189" s="97" t="s">
        <v>53</v>
      </c>
      <c r="C189" s="96"/>
      <c r="D189" s="77">
        <f t="shared" si="61"/>
        <v>0</v>
      </c>
      <c r="E189" s="77">
        <v>0</v>
      </c>
      <c r="F189" s="77">
        <v>0</v>
      </c>
      <c r="G189" s="77">
        <v>0</v>
      </c>
      <c r="H189" s="77">
        <v>0</v>
      </c>
      <c r="I189" s="77">
        <v>0</v>
      </c>
      <c r="J189" s="77">
        <v>0</v>
      </c>
      <c r="K189" s="77">
        <v>0</v>
      </c>
      <c r="L189" s="96"/>
      <c r="M189" s="97"/>
      <c r="N189" s="97"/>
      <c r="AI189" s="66"/>
      <c r="AJ189" s="66"/>
      <c r="AK189" s="66"/>
      <c r="AL189" s="66"/>
      <c r="AM189" s="67"/>
      <c r="AN189" s="67"/>
      <c r="AO189" s="69"/>
    </row>
    <row r="190" spans="1:41" s="47" customFormat="1" ht="15.75" customHeight="1" x14ac:dyDescent="0.2">
      <c r="A190" s="96">
        <v>173</v>
      </c>
      <c r="B190" s="75" t="s">
        <v>245</v>
      </c>
      <c r="C190" s="97"/>
      <c r="D190" s="77">
        <f t="shared" ref="D190:D192" si="62">SUM(E190:J190)</f>
        <v>0</v>
      </c>
      <c r="E190" s="77"/>
      <c r="F190" s="77"/>
      <c r="G190" s="77"/>
      <c r="H190" s="77"/>
      <c r="I190" s="77"/>
      <c r="J190" s="77"/>
      <c r="K190" s="77"/>
      <c r="L190" s="96"/>
      <c r="M190" s="97"/>
      <c r="N190" s="97"/>
      <c r="AI190" s="66"/>
      <c r="AJ190" s="66"/>
      <c r="AK190" s="66"/>
      <c r="AL190" s="66"/>
      <c r="AM190" s="67"/>
      <c r="AN190" s="67"/>
      <c r="AO190" s="69"/>
    </row>
    <row r="191" spans="1:41" s="47" customFormat="1" ht="31.5" customHeight="1" x14ac:dyDescent="0.2">
      <c r="A191" s="96">
        <v>174</v>
      </c>
      <c r="B191" s="113" t="s">
        <v>243</v>
      </c>
      <c r="C191" s="113"/>
      <c r="D191" s="77">
        <f t="shared" si="62"/>
        <v>0</v>
      </c>
      <c r="E191" s="77"/>
      <c r="F191" s="77"/>
      <c r="G191" s="77"/>
      <c r="H191" s="77"/>
      <c r="I191" s="77"/>
      <c r="J191" s="77"/>
      <c r="K191" s="77"/>
      <c r="L191" s="96"/>
      <c r="M191" s="97"/>
      <c r="N191" s="97"/>
      <c r="AI191" s="66"/>
      <c r="AJ191" s="66"/>
      <c r="AK191" s="66"/>
      <c r="AL191" s="66"/>
      <c r="AM191" s="67"/>
      <c r="AN191" s="67"/>
      <c r="AO191" s="69"/>
    </row>
    <row r="192" spans="1:41" s="47" customFormat="1" ht="31.5" customHeight="1" x14ac:dyDescent="0.2">
      <c r="A192" s="96">
        <v>175</v>
      </c>
      <c r="B192" s="113" t="s">
        <v>244</v>
      </c>
      <c r="C192" s="113"/>
      <c r="D192" s="77">
        <f t="shared" si="62"/>
        <v>0</v>
      </c>
      <c r="E192" s="77"/>
      <c r="F192" s="77"/>
      <c r="G192" s="77"/>
      <c r="H192" s="77"/>
      <c r="I192" s="77"/>
      <c r="J192" s="77"/>
      <c r="K192" s="77"/>
      <c r="L192" s="96"/>
      <c r="M192" s="97"/>
      <c r="N192" s="97"/>
      <c r="AI192" s="66"/>
      <c r="AJ192" s="66"/>
      <c r="AK192" s="66"/>
      <c r="AL192" s="66"/>
      <c r="AM192" s="67"/>
      <c r="AN192" s="67"/>
      <c r="AO192" s="69"/>
    </row>
    <row r="193" spans="1:41" s="47" customFormat="1" ht="128.25" customHeight="1" x14ac:dyDescent="0.2">
      <c r="A193" s="96">
        <v>176</v>
      </c>
      <c r="B193" s="97" t="s">
        <v>193</v>
      </c>
      <c r="C193" s="72" t="s">
        <v>230</v>
      </c>
      <c r="D193" s="77">
        <f>SUM(D194:D197)</f>
        <v>8749.7871100000011</v>
      </c>
      <c r="E193" s="77">
        <f t="shared" ref="E193:K193" si="63">SUM(E194:E197)</f>
        <v>1475.97711</v>
      </c>
      <c r="F193" s="77">
        <f t="shared" si="63"/>
        <v>6513.81</v>
      </c>
      <c r="G193" s="77">
        <f t="shared" si="63"/>
        <v>360</v>
      </c>
      <c r="H193" s="77">
        <f t="shared" si="63"/>
        <v>400</v>
      </c>
      <c r="I193" s="77">
        <f t="shared" si="63"/>
        <v>0</v>
      </c>
      <c r="J193" s="77">
        <f t="shared" si="63"/>
        <v>0</v>
      </c>
      <c r="K193" s="77">
        <f t="shared" si="63"/>
        <v>0</v>
      </c>
      <c r="L193" s="96" t="s">
        <v>164</v>
      </c>
      <c r="M193" s="110"/>
      <c r="N193" s="110"/>
      <c r="AI193" s="66"/>
      <c r="AJ193" s="66"/>
      <c r="AK193" s="66"/>
      <c r="AL193" s="66"/>
      <c r="AM193" s="67"/>
      <c r="AN193" s="67"/>
      <c r="AO193" s="69"/>
    </row>
    <row r="194" spans="1:41" s="47" customFormat="1" ht="15.75" customHeight="1" x14ac:dyDescent="0.2">
      <c r="A194" s="96">
        <v>177</v>
      </c>
      <c r="B194" s="97" t="s">
        <v>50</v>
      </c>
      <c r="C194" s="96"/>
      <c r="D194" s="77">
        <f>SUM(E194:K194)</f>
        <v>0</v>
      </c>
      <c r="E194" s="77">
        <v>0</v>
      </c>
      <c r="F194" s="77">
        <v>0</v>
      </c>
      <c r="G194" s="77">
        <v>0</v>
      </c>
      <c r="H194" s="77">
        <v>0</v>
      </c>
      <c r="I194" s="77">
        <v>0</v>
      </c>
      <c r="J194" s="77">
        <v>0</v>
      </c>
      <c r="K194" s="77">
        <v>0</v>
      </c>
      <c r="L194" s="96"/>
      <c r="M194" s="97"/>
      <c r="N194" s="97"/>
      <c r="AI194" s="66"/>
      <c r="AJ194" s="66"/>
      <c r="AK194" s="66"/>
      <c r="AL194" s="66"/>
      <c r="AM194" s="67"/>
      <c r="AN194" s="67"/>
      <c r="AO194" s="69"/>
    </row>
    <row r="195" spans="1:41" s="47" customFormat="1" ht="15.75" customHeight="1" x14ac:dyDescent="0.2">
      <c r="A195" s="96">
        <v>178</v>
      </c>
      <c r="B195" s="97" t="s">
        <v>51</v>
      </c>
      <c r="C195" s="96"/>
      <c r="D195" s="77">
        <f t="shared" ref="D195:D197" si="64">SUM(E195:K195)</f>
        <v>0</v>
      </c>
      <c r="E195" s="77">
        <v>0</v>
      </c>
      <c r="F195" s="77">
        <v>0</v>
      </c>
      <c r="G195" s="77">
        <v>0</v>
      </c>
      <c r="H195" s="77">
        <v>0</v>
      </c>
      <c r="I195" s="77">
        <v>0</v>
      </c>
      <c r="J195" s="77">
        <v>0</v>
      </c>
      <c r="K195" s="77">
        <v>0</v>
      </c>
      <c r="L195" s="96"/>
      <c r="M195" s="97"/>
      <c r="N195" s="97"/>
      <c r="AI195" s="66"/>
      <c r="AJ195" s="66"/>
      <c r="AK195" s="66"/>
      <c r="AL195" s="66"/>
      <c r="AM195" s="67"/>
      <c r="AN195" s="67"/>
      <c r="AO195" s="69"/>
    </row>
    <row r="196" spans="1:41" s="47" customFormat="1" ht="15.75" customHeight="1" x14ac:dyDescent="0.2">
      <c r="A196" s="96">
        <v>179</v>
      </c>
      <c r="B196" s="97" t="s">
        <v>52</v>
      </c>
      <c r="C196" s="96"/>
      <c r="D196" s="77">
        <f t="shared" si="64"/>
        <v>8749.7871100000011</v>
      </c>
      <c r="E196" s="77">
        <v>1475.97711</v>
      </c>
      <c r="F196" s="77">
        <v>6513.81</v>
      </c>
      <c r="G196" s="77">
        <v>360</v>
      </c>
      <c r="H196" s="77">
        <v>400</v>
      </c>
      <c r="I196" s="77">
        <v>0</v>
      </c>
      <c r="J196" s="77">
        <v>0</v>
      </c>
      <c r="K196" s="77">
        <v>0</v>
      </c>
      <c r="L196" s="96"/>
      <c r="M196" s="110"/>
      <c r="N196" s="110"/>
      <c r="AI196" s="66"/>
      <c r="AJ196" s="66"/>
      <c r="AK196" s="66"/>
      <c r="AL196" s="66"/>
      <c r="AM196" s="67"/>
      <c r="AN196" s="67"/>
      <c r="AO196" s="69"/>
    </row>
    <row r="197" spans="1:41" s="47" customFormat="1" ht="15.75" customHeight="1" x14ac:dyDescent="0.2">
      <c r="A197" s="96">
        <v>180</v>
      </c>
      <c r="B197" s="97" t="s">
        <v>53</v>
      </c>
      <c r="C197" s="96"/>
      <c r="D197" s="77">
        <f t="shared" si="64"/>
        <v>0</v>
      </c>
      <c r="E197" s="77">
        <v>0</v>
      </c>
      <c r="F197" s="77">
        <v>0</v>
      </c>
      <c r="G197" s="77">
        <v>0</v>
      </c>
      <c r="H197" s="77">
        <v>0</v>
      </c>
      <c r="I197" s="77">
        <v>0</v>
      </c>
      <c r="J197" s="77">
        <v>0</v>
      </c>
      <c r="K197" s="77">
        <v>0</v>
      </c>
      <c r="L197" s="96"/>
      <c r="M197" s="110"/>
      <c r="N197" s="110"/>
      <c r="AI197" s="66"/>
      <c r="AJ197" s="66"/>
      <c r="AK197" s="66"/>
      <c r="AL197" s="66"/>
      <c r="AM197" s="67"/>
      <c r="AN197" s="67"/>
      <c r="AO197" s="69"/>
    </row>
    <row r="198" spans="1:41" s="47" customFormat="1" ht="15.75" customHeight="1" x14ac:dyDescent="0.2">
      <c r="A198" s="96">
        <v>181</v>
      </c>
      <c r="B198" s="75" t="s">
        <v>245</v>
      </c>
      <c r="C198" s="97"/>
      <c r="D198" s="77">
        <f t="shared" ref="D198:D200" si="65">SUM(E198:J198)</f>
        <v>0</v>
      </c>
      <c r="E198" s="77"/>
      <c r="F198" s="77"/>
      <c r="G198" s="77"/>
      <c r="H198" s="77"/>
      <c r="I198" s="77"/>
      <c r="J198" s="77"/>
      <c r="K198" s="77"/>
      <c r="L198" s="96"/>
      <c r="M198" s="97"/>
      <c r="N198" s="97"/>
      <c r="AI198" s="66"/>
      <c r="AJ198" s="66"/>
      <c r="AK198" s="66"/>
      <c r="AL198" s="66"/>
      <c r="AM198" s="67"/>
      <c r="AN198" s="67"/>
      <c r="AO198" s="69"/>
    </row>
    <row r="199" spans="1:41" s="47" customFormat="1" ht="31.5" customHeight="1" x14ac:dyDescent="0.2">
      <c r="A199" s="96">
        <v>182</v>
      </c>
      <c r="B199" s="116" t="s">
        <v>243</v>
      </c>
      <c r="C199" s="117"/>
      <c r="D199" s="77">
        <f t="shared" si="65"/>
        <v>0</v>
      </c>
      <c r="E199" s="77"/>
      <c r="F199" s="77"/>
      <c r="G199" s="77"/>
      <c r="H199" s="77"/>
      <c r="I199" s="77"/>
      <c r="J199" s="77"/>
      <c r="K199" s="77"/>
      <c r="L199" s="96"/>
      <c r="M199" s="97"/>
      <c r="N199" s="97"/>
      <c r="AI199" s="66"/>
      <c r="AJ199" s="66"/>
      <c r="AK199" s="66"/>
      <c r="AL199" s="66"/>
      <c r="AM199" s="67"/>
      <c r="AN199" s="67"/>
      <c r="AO199" s="69"/>
    </row>
    <row r="200" spans="1:41" s="47" customFormat="1" ht="31.5" customHeight="1" x14ac:dyDescent="0.2">
      <c r="A200" s="96">
        <v>183</v>
      </c>
      <c r="B200" s="116" t="s">
        <v>244</v>
      </c>
      <c r="C200" s="117"/>
      <c r="D200" s="77">
        <f t="shared" si="65"/>
        <v>0</v>
      </c>
      <c r="E200" s="77"/>
      <c r="F200" s="77"/>
      <c r="G200" s="77"/>
      <c r="H200" s="77"/>
      <c r="I200" s="77"/>
      <c r="J200" s="77"/>
      <c r="K200" s="77"/>
      <c r="L200" s="96"/>
      <c r="M200" s="97"/>
      <c r="N200" s="97"/>
      <c r="AI200" s="66"/>
      <c r="AJ200" s="66"/>
      <c r="AK200" s="66"/>
      <c r="AL200" s="66"/>
      <c r="AM200" s="67"/>
      <c r="AN200" s="67"/>
      <c r="AO200" s="69"/>
    </row>
    <row r="201" spans="1:41" s="47" customFormat="1" ht="82.5" customHeight="1" x14ac:dyDescent="0.2">
      <c r="A201" s="96">
        <v>184</v>
      </c>
      <c r="B201" s="97" t="s">
        <v>199</v>
      </c>
      <c r="C201" s="72" t="s">
        <v>230</v>
      </c>
      <c r="D201" s="77">
        <f>SUM(D202:D205)</f>
        <v>65276.03095</v>
      </c>
      <c r="E201" s="77">
        <f t="shared" ref="E201:K201" si="66">SUM(E202:E205)</f>
        <v>9850.5553799999998</v>
      </c>
      <c r="F201" s="77">
        <f t="shared" si="66"/>
        <v>15491.27557</v>
      </c>
      <c r="G201" s="77">
        <f t="shared" si="66"/>
        <v>17813.5</v>
      </c>
      <c r="H201" s="77">
        <f t="shared" si="66"/>
        <v>22120.7</v>
      </c>
      <c r="I201" s="77">
        <f t="shared" si="66"/>
        <v>0</v>
      </c>
      <c r="J201" s="77">
        <f t="shared" si="66"/>
        <v>0</v>
      </c>
      <c r="K201" s="77">
        <f t="shared" si="66"/>
        <v>0</v>
      </c>
      <c r="L201" s="96" t="s">
        <v>201</v>
      </c>
      <c r="M201" s="110"/>
      <c r="N201" s="110"/>
      <c r="AI201" s="66" t="s">
        <v>216</v>
      </c>
      <c r="AJ201" s="66"/>
      <c r="AK201" s="66"/>
      <c r="AL201" s="66"/>
      <c r="AM201" s="67"/>
      <c r="AN201" s="67"/>
      <c r="AO201" s="69"/>
    </row>
    <row r="202" spans="1:41" s="47" customFormat="1" ht="15.75" customHeight="1" x14ac:dyDescent="0.2">
      <c r="A202" s="96">
        <v>185</v>
      </c>
      <c r="B202" s="97" t="s">
        <v>50</v>
      </c>
      <c r="C202" s="96"/>
      <c r="D202" s="77">
        <f>SUM(E202:K202)</f>
        <v>0</v>
      </c>
      <c r="E202" s="77">
        <v>0</v>
      </c>
      <c r="F202" s="77">
        <v>0</v>
      </c>
      <c r="G202" s="77">
        <v>0</v>
      </c>
      <c r="H202" s="77">
        <v>0</v>
      </c>
      <c r="I202" s="77">
        <v>0</v>
      </c>
      <c r="J202" s="77">
        <v>0</v>
      </c>
      <c r="K202" s="77">
        <v>0</v>
      </c>
      <c r="L202" s="96"/>
      <c r="M202" s="97"/>
      <c r="N202" s="97"/>
      <c r="AI202" s="66"/>
      <c r="AJ202" s="66"/>
      <c r="AK202" s="66"/>
      <c r="AL202" s="66"/>
      <c r="AM202" s="67"/>
      <c r="AN202" s="67"/>
      <c r="AO202" s="69"/>
    </row>
    <row r="203" spans="1:41" s="47" customFormat="1" ht="15.75" customHeight="1" x14ac:dyDescent="0.2">
      <c r="A203" s="96">
        <v>186</v>
      </c>
      <c r="B203" s="97" t="s">
        <v>51</v>
      </c>
      <c r="C203" s="96"/>
      <c r="D203" s="77">
        <f t="shared" ref="D203:D205" si="67">SUM(E203:K203)</f>
        <v>0</v>
      </c>
      <c r="E203" s="77">
        <v>0</v>
      </c>
      <c r="F203" s="77">
        <v>0</v>
      </c>
      <c r="G203" s="77">
        <v>0</v>
      </c>
      <c r="H203" s="77">
        <v>0</v>
      </c>
      <c r="I203" s="77">
        <v>0</v>
      </c>
      <c r="J203" s="77">
        <v>0</v>
      </c>
      <c r="K203" s="77">
        <v>0</v>
      </c>
      <c r="L203" s="96"/>
      <c r="M203" s="97"/>
      <c r="N203" s="97"/>
      <c r="AI203" s="66"/>
      <c r="AJ203" s="66"/>
      <c r="AK203" s="66"/>
      <c r="AL203" s="66"/>
      <c r="AM203" s="67"/>
      <c r="AN203" s="67"/>
      <c r="AO203" s="69"/>
    </row>
    <row r="204" spans="1:41" s="47" customFormat="1" ht="15.75" customHeight="1" x14ac:dyDescent="0.2">
      <c r="A204" s="96">
        <v>187</v>
      </c>
      <c r="B204" s="97" t="s">
        <v>52</v>
      </c>
      <c r="C204" s="96"/>
      <c r="D204" s="77">
        <f t="shared" si="67"/>
        <v>65276.03095</v>
      </c>
      <c r="E204" s="77">
        <v>9850.5553799999998</v>
      </c>
      <c r="F204" s="77">
        <v>15491.27557</v>
      </c>
      <c r="G204" s="77">
        <v>17813.5</v>
      </c>
      <c r="H204" s="77">
        <v>22120.7</v>
      </c>
      <c r="I204" s="77">
        <v>0</v>
      </c>
      <c r="J204" s="77">
        <v>0</v>
      </c>
      <c r="K204" s="77">
        <v>0</v>
      </c>
      <c r="L204" s="97"/>
      <c r="M204" s="110"/>
      <c r="N204" s="110"/>
      <c r="AI204" s="66"/>
      <c r="AJ204" s="66"/>
      <c r="AK204" s="66"/>
      <c r="AL204" s="66"/>
      <c r="AM204" s="67"/>
      <c r="AN204" s="67"/>
      <c r="AO204" s="69"/>
    </row>
    <row r="205" spans="1:41" s="47" customFormat="1" ht="15.75" customHeight="1" x14ac:dyDescent="0.2">
      <c r="A205" s="96">
        <v>188</v>
      </c>
      <c r="B205" s="97" t="s">
        <v>53</v>
      </c>
      <c r="C205" s="96"/>
      <c r="D205" s="77">
        <f t="shared" si="67"/>
        <v>0</v>
      </c>
      <c r="E205" s="77">
        <v>0</v>
      </c>
      <c r="F205" s="77">
        <v>0</v>
      </c>
      <c r="G205" s="77">
        <v>0</v>
      </c>
      <c r="H205" s="77">
        <v>0</v>
      </c>
      <c r="I205" s="77">
        <v>0</v>
      </c>
      <c r="J205" s="77">
        <v>0</v>
      </c>
      <c r="K205" s="77">
        <v>0</v>
      </c>
      <c r="L205" s="96"/>
      <c r="M205" s="110"/>
      <c r="N205" s="110"/>
      <c r="AI205" s="66"/>
      <c r="AJ205" s="66"/>
      <c r="AK205" s="66"/>
      <c r="AL205" s="66"/>
      <c r="AM205" s="67"/>
      <c r="AN205" s="67"/>
      <c r="AO205" s="69"/>
    </row>
    <row r="206" spans="1:41" s="47" customFormat="1" ht="15.75" customHeight="1" x14ac:dyDescent="0.2">
      <c r="A206" s="96">
        <v>189</v>
      </c>
      <c r="B206" s="75" t="s">
        <v>245</v>
      </c>
      <c r="C206" s="97"/>
      <c r="D206" s="77">
        <f t="shared" ref="D206:D208" si="68">SUM(E206:J206)</f>
        <v>0</v>
      </c>
      <c r="E206" s="77"/>
      <c r="F206" s="77"/>
      <c r="G206" s="77"/>
      <c r="H206" s="77"/>
      <c r="I206" s="77"/>
      <c r="J206" s="77"/>
      <c r="K206" s="77"/>
      <c r="L206" s="96"/>
      <c r="M206" s="97"/>
      <c r="N206" s="97"/>
      <c r="AI206" s="66"/>
      <c r="AJ206" s="66"/>
      <c r="AK206" s="66"/>
      <c r="AL206" s="66"/>
      <c r="AM206" s="67"/>
      <c r="AN206" s="67"/>
      <c r="AO206" s="69"/>
    </row>
    <row r="207" spans="1:41" s="47" customFormat="1" ht="31.5" customHeight="1" x14ac:dyDescent="0.2">
      <c r="A207" s="96">
        <v>190</v>
      </c>
      <c r="B207" s="113" t="s">
        <v>243</v>
      </c>
      <c r="C207" s="113"/>
      <c r="D207" s="77">
        <f t="shared" si="68"/>
        <v>0</v>
      </c>
      <c r="E207" s="77"/>
      <c r="F207" s="77"/>
      <c r="G207" s="77"/>
      <c r="H207" s="77"/>
      <c r="I207" s="77"/>
      <c r="J207" s="77"/>
      <c r="K207" s="77"/>
      <c r="L207" s="96"/>
      <c r="M207" s="97"/>
      <c r="N207" s="97"/>
      <c r="AI207" s="66"/>
      <c r="AJ207" s="66"/>
      <c r="AK207" s="66"/>
      <c r="AL207" s="66"/>
      <c r="AM207" s="67"/>
      <c r="AN207" s="67"/>
      <c r="AO207" s="69"/>
    </row>
    <row r="208" spans="1:41" s="47" customFormat="1" ht="31.5" customHeight="1" x14ac:dyDescent="0.2">
      <c r="A208" s="96">
        <v>191</v>
      </c>
      <c r="B208" s="113" t="s">
        <v>244</v>
      </c>
      <c r="C208" s="113"/>
      <c r="D208" s="77">
        <f t="shared" si="68"/>
        <v>0</v>
      </c>
      <c r="E208" s="77"/>
      <c r="F208" s="77"/>
      <c r="G208" s="77"/>
      <c r="H208" s="77"/>
      <c r="I208" s="77"/>
      <c r="J208" s="77"/>
      <c r="K208" s="77"/>
      <c r="L208" s="96"/>
      <c r="M208" s="97"/>
      <c r="N208" s="97"/>
      <c r="AI208" s="66"/>
      <c r="AJ208" s="66"/>
      <c r="AK208" s="66"/>
      <c r="AL208" s="66"/>
      <c r="AM208" s="67"/>
      <c r="AN208" s="67"/>
      <c r="AO208" s="69"/>
    </row>
    <row r="209" spans="1:41" s="47" customFormat="1" ht="79.5" customHeight="1" x14ac:dyDescent="0.2">
      <c r="A209" s="96">
        <v>192</v>
      </c>
      <c r="B209" s="97" t="s">
        <v>194</v>
      </c>
      <c r="C209" s="72" t="s">
        <v>230</v>
      </c>
      <c r="D209" s="77">
        <f>SUM(D210:D213)</f>
        <v>2982.1452399999998</v>
      </c>
      <c r="E209" s="77">
        <f t="shared" ref="E209:K209" si="69">SUM(E210:E213)</f>
        <v>370.81263999999999</v>
      </c>
      <c r="F209" s="77">
        <f t="shared" si="69"/>
        <v>892.33259999999996</v>
      </c>
      <c r="G209" s="77">
        <f t="shared" si="69"/>
        <v>409.5</v>
      </c>
      <c r="H209" s="77">
        <f t="shared" si="69"/>
        <v>409.5</v>
      </c>
      <c r="I209" s="77">
        <f t="shared" si="69"/>
        <v>300</v>
      </c>
      <c r="J209" s="77">
        <f t="shared" si="69"/>
        <v>300</v>
      </c>
      <c r="K209" s="77">
        <f t="shared" si="69"/>
        <v>300</v>
      </c>
      <c r="L209" s="96" t="s">
        <v>166</v>
      </c>
      <c r="M209" s="110"/>
      <c r="N209" s="110"/>
      <c r="AI209" s="66"/>
      <c r="AJ209" s="66"/>
      <c r="AK209" s="66"/>
      <c r="AL209" s="66"/>
      <c r="AM209" s="67"/>
      <c r="AN209" s="67"/>
      <c r="AO209" s="69"/>
    </row>
    <row r="210" spans="1:41" s="47" customFormat="1" ht="15.75" customHeight="1" x14ac:dyDescent="0.2">
      <c r="A210" s="96">
        <v>193</v>
      </c>
      <c r="B210" s="97" t="s">
        <v>50</v>
      </c>
      <c r="C210" s="96"/>
      <c r="D210" s="77">
        <f>SUM(E210:K210)</f>
        <v>0</v>
      </c>
      <c r="E210" s="77">
        <v>0</v>
      </c>
      <c r="F210" s="77">
        <v>0</v>
      </c>
      <c r="G210" s="77">
        <v>0</v>
      </c>
      <c r="H210" s="77">
        <v>0</v>
      </c>
      <c r="I210" s="77">
        <v>0</v>
      </c>
      <c r="J210" s="77">
        <v>0</v>
      </c>
      <c r="K210" s="77">
        <v>0</v>
      </c>
      <c r="L210" s="96"/>
      <c r="M210" s="97"/>
      <c r="N210" s="97"/>
      <c r="AI210" s="66"/>
      <c r="AJ210" s="66"/>
      <c r="AK210" s="66"/>
      <c r="AL210" s="66"/>
      <c r="AM210" s="67"/>
      <c r="AN210" s="67"/>
      <c r="AO210" s="69"/>
    </row>
    <row r="211" spans="1:41" s="47" customFormat="1" ht="15.75" customHeight="1" x14ac:dyDescent="0.2">
      <c r="A211" s="96">
        <v>194</v>
      </c>
      <c r="B211" s="97" t="s">
        <v>51</v>
      </c>
      <c r="C211" s="96"/>
      <c r="D211" s="77">
        <f t="shared" ref="D211:D213" si="70">SUM(E211:K211)</f>
        <v>0</v>
      </c>
      <c r="E211" s="77">
        <v>0</v>
      </c>
      <c r="F211" s="77">
        <v>0</v>
      </c>
      <c r="G211" s="77">
        <v>0</v>
      </c>
      <c r="H211" s="77">
        <v>0</v>
      </c>
      <c r="I211" s="77">
        <v>0</v>
      </c>
      <c r="J211" s="77">
        <v>0</v>
      </c>
      <c r="K211" s="77">
        <v>0</v>
      </c>
      <c r="L211" s="96"/>
      <c r="M211" s="110"/>
      <c r="N211" s="110"/>
      <c r="AI211" s="66"/>
      <c r="AJ211" s="66"/>
      <c r="AK211" s="66"/>
      <c r="AL211" s="66"/>
      <c r="AM211" s="67"/>
      <c r="AN211" s="67"/>
      <c r="AO211" s="69"/>
    </row>
    <row r="212" spans="1:41" s="47" customFormat="1" ht="15.75" customHeight="1" x14ac:dyDescent="0.2">
      <c r="A212" s="96">
        <v>195</v>
      </c>
      <c r="B212" s="97" t="s">
        <v>52</v>
      </c>
      <c r="C212" s="96"/>
      <c r="D212" s="77">
        <f t="shared" si="70"/>
        <v>2982.1452399999998</v>
      </c>
      <c r="E212" s="77">
        <v>370.81263999999999</v>
      </c>
      <c r="F212" s="77">
        <v>892.33259999999996</v>
      </c>
      <c r="G212" s="77">
        <v>409.5</v>
      </c>
      <c r="H212" s="77">
        <v>409.5</v>
      </c>
      <c r="I212" s="77">
        <v>300</v>
      </c>
      <c r="J212" s="77">
        <v>300</v>
      </c>
      <c r="K212" s="77">
        <v>300</v>
      </c>
      <c r="L212" s="96"/>
      <c r="M212" s="110"/>
      <c r="N212" s="110"/>
      <c r="AI212" s="66" t="s">
        <v>239</v>
      </c>
      <c r="AJ212" s="66"/>
      <c r="AK212" s="66"/>
      <c r="AL212" s="66"/>
      <c r="AM212" s="67"/>
      <c r="AN212" s="67"/>
      <c r="AO212" s="69"/>
    </row>
    <row r="213" spans="1:41" s="47" customFormat="1" ht="15.75" customHeight="1" x14ac:dyDescent="0.2">
      <c r="A213" s="96">
        <v>196</v>
      </c>
      <c r="B213" s="97" t="s">
        <v>53</v>
      </c>
      <c r="C213" s="97"/>
      <c r="D213" s="77">
        <f t="shared" si="70"/>
        <v>0</v>
      </c>
      <c r="E213" s="77">
        <v>0</v>
      </c>
      <c r="F213" s="77">
        <v>0</v>
      </c>
      <c r="G213" s="77">
        <v>0</v>
      </c>
      <c r="H213" s="77">
        <v>0</v>
      </c>
      <c r="I213" s="77">
        <v>0</v>
      </c>
      <c r="J213" s="77">
        <v>0</v>
      </c>
      <c r="K213" s="77">
        <v>0</v>
      </c>
      <c r="L213" s="96"/>
      <c r="M213" s="110"/>
      <c r="N213" s="110"/>
      <c r="AI213" s="66"/>
      <c r="AJ213" s="66"/>
      <c r="AK213" s="66"/>
      <c r="AL213" s="66"/>
      <c r="AM213" s="67"/>
      <c r="AN213" s="67"/>
      <c r="AO213" s="69"/>
    </row>
    <row r="214" spans="1:41" s="47" customFormat="1" ht="15.75" customHeight="1" x14ac:dyDescent="0.2">
      <c r="A214" s="96">
        <v>197</v>
      </c>
      <c r="B214" s="75" t="s">
        <v>245</v>
      </c>
      <c r="C214" s="97"/>
      <c r="D214" s="77">
        <f t="shared" ref="D214:D216" si="71">SUM(E214:J214)</f>
        <v>0</v>
      </c>
      <c r="E214" s="77"/>
      <c r="F214" s="77"/>
      <c r="G214" s="77"/>
      <c r="H214" s="77"/>
      <c r="I214" s="77"/>
      <c r="J214" s="77"/>
      <c r="K214" s="77"/>
      <c r="L214" s="96"/>
      <c r="M214" s="97"/>
      <c r="N214" s="97"/>
      <c r="AI214" s="66"/>
      <c r="AJ214" s="66"/>
      <c r="AK214" s="66"/>
      <c r="AL214" s="66"/>
      <c r="AM214" s="67"/>
      <c r="AN214" s="67"/>
      <c r="AO214" s="69"/>
    </row>
    <row r="215" spans="1:41" s="47" customFormat="1" ht="31.5" customHeight="1" x14ac:dyDescent="0.2">
      <c r="A215" s="96">
        <v>198</v>
      </c>
      <c r="B215" s="113" t="s">
        <v>243</v>
      </c>
      <c r="C215" s="113"/>
      <c r="D215" s="77">
        <f t="shared" si="71"/>
        <v>0</v>
      </c>
      <c r="E215" s="77"/>
      <c r="F215" s="77"/>
      <c r="G215" s="77"/>
      <c r="H215" s="77"/>
      <c r="I215" s="77"/>
      <c r="J215" s="77"/>
      <c r="K215" s="77"/>
      <c r="L215" s="96"/>
      <c r="M215" s="97"/>
      <c r="N215" s="97"/>
      <c r="AI215" s="66"/>
      <c r="AJ215" s="66"/>
      <c r="AK215" s="66"/>
      <c r="AL215" s="66"/>
      <c r="AM215" s="67"/>
      <c r="AN215" s="67"/>
      <c r="AO215" s="69"/>
    </row>
    <row r="216" spans="1:41" s="47" customFormat="1" ht="31.5" customHeight="1" x14ac:dyDescent="0.2">
      <c r="A216" s="96">
        <v>199</v>
      </c>
      <c r="B216" s="113" t="s">
        <v>244</v>
      </c>
      <c r="C216" s="113"/>
      <c r="D216" s="77">
        <f t="shared" si="71"/>
        <v>0</v>
      </c>
      <c r="E216" s="77"/>
      <c r="F216" s="77"/>
      <c r="G216" s="77"/>
      <c r="H216" s="77"/>
      <c r="I216" s="77"/>
      <c r="J216" s="77"/>
      <c r="K216" s="77"/>
      <c r="L216" s="96"/>
      <c r="M216" s="97"/>
      <c r="N216" s="97"/>
      <c r="AI216" s="66"/>
      <c r="AJ216" s="66"/>
      <c r="AK216" s="66"/>
      <c r="AL216" s="66"/>
      <c r="AM216" s="67"/>
      <c r="AN216" s="67"/>
      <c r="AO216" s="69"/>
    </row>
    <row r="217" spans="1:41" s="47" customFormat="1" ht="66" customHeight="1" x14ac:dyDescent="0.2">
      <c r="A217" s="96">
        <v>200</v>
      </c>
      <c r="B217" s="97" t="s">
        <v>195</v>
      </c>
      <c r="C217" s="84" t="s">
        <v>211</v>
      </c>
      <c r="D217" s="77">
        <f>SUM(D218:D221)</f>
        <v>3400</v>
      </c>
      <c r="E217" s="77">
        <f t="shared" ref="E217:I217" si="72">SUM(E218:E221)</f>
        <v>3400</v>
      </c>
      <c r="F217" s="77">
        <f t="shared" si="72"/>
        <v>0</v>
      </c>
      <c r="G217" s="77">
        <f t="shared" si="72"/>
        <v>0</v>
      </c>
      <c r="H217" s="77">
        <f t="shared" si="72"/>
        <v>0</v>
      </c>
      <c r="I217" s="77">
        <f t="shared" si="72"/>
        <v>0</v>
      </c>
      <c r="J217" s="77">
        <f>SUM(J218:J221)</f>
        <v>0</v>
      </c>
      <c r="K217" s="77">
        <f>SUM(K218:K221)</f>
        <v>0</v>
      </c>
      <c r="L217" s="96" t="s">
        <v>206</v>
      </c>
      <c r="M217" s="110"/>
      <c r="N217" s="110"/>
      <c r="AI217" s="66"/>
      <c r="AJ217" s="66"/>
      <c r="AK217" s="66"/>
      <c r="AL217" s="66"/>
      <c r="AM217" s="67"/>
      <c r="AN217" s="67"/>
      <c r="AO217" s="69"/>
    </row>
    <row r="218" spans="1:41" s="47" customFormat="1" ht="15.75" customHeight="1" x14ac:dyDescent="0.2">
      <c r="A218" s="96">
        <v>201</v>
      </c>
      <c r="B218" s="97" t="s">
        <v>50</v>
      </c>
      <c r="C218" s="97"/>
      <c r="D218" s="77">
        <f>SUM(E218:K218)</f>
        <v>0</v>
      </c>
      <c r="E218" s="77">
        <v>0</v>
      </c>
      <c r="F218" s="77">
        <v>0</v>
      </c>
      <c r="G218" s="77">
        <v>0</v>
      </c>
      <c r="H218" s="77">
        <v>0</v>
      </c>
      <c r="I218" s="77">
        <v>0</v>
      </c>
      <c r="J218" s="77">
        <v>0</v>
      </c>
      <c r="K218" s="77">
        <v>0</v>
      </c>
      <c r="L218" s="96"/>
      <c r="M218" s="97"/>
      <c r="N218" s="97"/>
      <c r="AI218" s="66"/>
      <c r="AJ218" s="66"/>
      <c r="AK218" s="66"/>
      <c r="AL218" s="66"/>
      <c r="AM218" s="67"/>
      <c r="AN218" s="67"/>
      <c r="AO218" s="69"/>
    </row>
    <row r="219" spans="1:41" s="47" customFormat="1" ht="15.75" customHeight="1" x14ac:dyDescent="0.2">
      <c r="A219" s="96">
        <v>202</v>
      </c>
      <c r="B219" s="97" t="s">
        <v>51</v>
      </c>
      <c r="C219" s="97"/>
      <c r="D219" s="77">
        <f t="shared" ref="D219:D221" si="73">SUM(E219:K219)</f>
        <v>0</v>
      </c>
      <c r="E219" s="77">
        <v>0</v>
      </c>
      <c r="F219" s="77">
        <v>0</v>
      </c>
      <c r="G219" s="77">
        <v>0</v>
      </c>
      <c r="H219" s="77">
        <v>0</v>
      </c>
      <c r="I219" s="77">
        <v>0</v>
      </c>
      <c r="J219" s="77">
        <v>0</v>
      </c>
      <c r="K219" s="77">
        <v>0</v>
      </c>
      <c r="L219" s="96"/>
      <c r="M219" s="110"/>
      <c r="N219" s="110"/>
      <c r="AI219" s="66"/>
      <c r="AJ219" s="66"/>
      <c r="AK219" s="66"/>
      <c r="AL219" s="66"/>
      <c r="AM219" s="67"/>
      <c r="AN219" s="67"/>
      <c r="AO219" s="69"/>
    </row>
    <row r="220" spans="1:41" s="47" customFormat="1" ht="15.75" customHeight="1" x14ac:dyDescent="0.2">
      <c r="A220" s="96">
        <v>203</v>
      </c>
      <c r="B220" s="97" t="s">
        <v>52</v>
      </c>
      <c r="C220" s="97"/>
      <c r="D220" s="77">
        <f t="shared" si="73"/>
        <v>3400</v>
      </c>
      <c r="E220" s="77">
        <v>3400</v>
      </c>
      <c r="F220" s="77">
        <v>0</v>
      </c>
      <c r="G220" s="77">
        <v>0</v>
      </c>
      <c r="H220" s="77">
        <v>0</v>
      </c>
      <c r="I220" s="77">
        <v>0</v>
      </c>
      <c r="J220" s="77">
        <v>0</v>
      </c>
      <c r="K220" s="77">
        <v>0</v>
      </c>
      <c r="L220" s="96"/>
      <c r="M220" s="110"/>
      <c r="N220" s="110"/>
      <c r="AI220" s="66"/>
      <c r="AJ220" s="66"/>
      <c r="AK220" s="66"/>
      <c r="AL220" s="66"/>
      <c r="AM220" s="67"/>
      <c r="AN220" s="67"/>
      <c r="AO220" s="69"/>
    </row>
    <row r="221" spans="1:41" s="47" customFormat="1" ht="15.75" customHeight="1" x14ac:dyDescent="0.2">
      <c r="A221" s="96">
        <v>204</v>
      </c>
      <c r="B221" s="97" t="s">
        <v>53</v>
      </c>
      <c r="C221" s="97"/>
      <c r="D221" s="77">
        <f t="shared" si="73"/>
        <v>0</v>
      </c>
      <c r="E221" s="77">
        <v>0</v>
      </c>
      <c r="F221" s="77">
        <v>0</v>
      </c>
      <c r="G221" s="77">
        <v>0</v>
      </c>
      <c r="H221" s="77">
        <v>0</v>
      </c>
      <c r="I221" s="77">
        <v>0</v>
      </c>
      <c r="J221" s="77">
        <v>0</v>
      </c>
      <c r="K221" s="77">
        <v>0</v>
      </c>
      <c r="L221" s="96"/>
      <c r="M221" s="97"/>
      <c r="N221" s="97"/>
      <c r="AI221" s="66"/>
      <c r="AJ221" s="66"/>
      <c r="AK221" s="66"/>
      <c r="AL221" s="66"/>
      <c r="AM221" s="67"/>
      <c r="AN221" s="67"/>
      <c r="AO221" s="69"/>
    </row>
    <row r="222" spans="1:41" s="47" customFormat="1" ht="15.75" customHeight="1" x14ac:dyDescent="0.2">
      <c r="A222" s="96">
        <v>205</v>
      </c>
      <c r="B222" s="75" t="s">
        <v>245</v>
      </c>
      <c r="C222" s="97"/>
      <c r="D222" s="77">
        <f t="shared" ref="D222:D224" si="74">SUM(E222:J222)</f>
        <v>0</v>
      </c>
      <c r="E222" s="77"/>
      <c r="F222" s="77"/>
      <c r="G222" s="77"/>
      <c r="H222" s="77"/>
      <c r="I222" s="77"/>
      <c r="J222" s="77"/>
      <c r="K222" s="77"/>
      <c r="L222" s="96"/>
      <c r="M222" s="97"/>
      <c r="N222" s="97"/>
      <c r="AI222" s="66"/>
      <c r="AJ222" s="66"/>
      <c r="AK222" s="66"/>
      <c r="AL222" s="66"/>
      <c r="AM222" s="67"/>
      <c r="AN222" s="67"/>
      <c r="AO222" s="69"/>
    </row>
    <row r="223" spans="1:41" s="47" customFormat="1" ht="31.5" customHeight="1" x14ac:dyDescent="0.2">
      <c r="A223" s="96">
        <v>206</v>
      </c>
      <c r="B223" s="113" t="s">
        <v>243</v>
      </c>
      <c r="C223" s="113"/>
      <c r="D223" s="77">
        <f t="shared" si="74"/>
        <v>0</v>
      </c>
      <c r="E223" s="77"/>
      <c r="F223" s="77"/>
      <c r="G223" s="77"/>
      <c r="H223" s="77"/>
      <c r="I223" s="77"/>
      <c r="J223" s="77"/>
      <c r="K223" s="77"/>
      <c r="L223" s="96"/>
      <c r="M223" s="97"/>
      <c r="N223" s="97"/>
      <c r="AI223" s="66"/>
      <c r="AJ223" s="66"/>
      <c r="AK223" s="66"/>
      <c r="AL223" s="66"/>
      <c r="AM223" s="67"/>
      <c r="AN223" s="67"/>
      <c r="AO223" s="69"/>
    </row>
    <row r="224" spans="1:41" s="47" customFormat="1" ht="31.5" customHeight="1" x14ac:dyDescent="0.2">
      <c r="A224" s="96">
        <v>207</v>
      </c>
      <c r="B224" s="113" t="s">
        <v>244</v>
      </c>
      <c r="C224" s="113"/>
      <c r="D224" s="77">
        <f t="shared" si="74"/>
        <v>0</v>
      </c>
      <c r="E224" s="77"/>
      <c r="F224" s="77"/>
      <c r="G224" s="77"/>
      <c r="H224" s="77"/>
      <c r="I224" s="77"/>
      <c r="J224" s="77"/>
      <c r="K224" s="77"/>
      <c r="L224" s="96"/>
      <c r="M224" s="97"/>
      <c r="N224" s="97"/>
      <c r="AI224" s="66"/>
      <c r="AJ224" s="66"/>
      <c r="AK224" s="66"/>
      <c r="AL224" s="66"/>
      <c r="AM224" s="67"/>
      <c r="AN224" s="67"/>
      <c r="AO224" s="69"/>
    </row>
    <row r="225" spans="1:41" s="47" customFormat="1" ht="66.75" customHeight="1" x14ac:dyDescent="0.2">
      <c r="A225" s="96">
        <v>208</v>
      </c>
      <c r="B225" s="97" t="s">
        <v>196</v>
      </c>
      <c r="C225" s="72" t="s">
        <v>230</v>
      </c>
      <c r="D225" s="77">
        <f>SUM(D226:D229)</f>
        <v>0</v>
      </c>
      <c r="E225" s="77">
        <f t="shared" ref="E225:K225" si="75">SUM(E226:E229)</f>
        <v>0</v>
      </c>
      <c r="F225" s="77">
        <f t="shared" si="75"/>
        <v>0</v>
      </c>
      <c r="G225" s="77">
        <f t="shared" si="75"/>
        <v>0</v>
      </c>
      <c r="H225" s="77">
        <f t="shared" si="75"/>
        <v>0</v>
      </c>
      <c r="I225" s="77">
        <f t="shared" si="75"/>
        <v>0</v>
      </c>
      <c r="J225" s="77">
        <f t="shared" si="75"/>
        <v>0</v>
      </c>
      <c r="K225" s="77">
        <f t="shared" si="75"/>
        <v>0</v>
      </c>
      <c r="L225" s="96" t="s">
        <v>219</v>
      </c>
      <c r="M225" s="110"/>
      <c r="N225" s="110"/>
      <c r="AI225" s="66"/>
      <c r="AJ225" s="66"/>
      <c r="AK225" s="66"/>
      <c r="AL225" s="66"/>
      <c r="AM225" s="67"/>
      <c r="AN225" s="67"/>
      <c r="AO225" s="69"/>
    </row>
    <row r="226" spans="1:41" s="47" customFormat="1" ht="15.75" customHeight="1" x14ac:dyDescent="0.2">
      <c r="A226" s="96">
        <v>209</v>
      </c>
      <c r="B226" s="97" t="s">
        <v>50</v>
      </c>
      <c r="C226" s="97"/>
      <c r="D226" s="77">
        <f>SUM(E226:K226)</f>
        <v>0</v>
      </c>
      <c r="E226" s="77">
        <v>0</v>
      </c>
      <c r="F226" s="77">
        <v>0</v>
      </c>
      <c r="G226" s="77">
        <v>0</v>
      </c>
      <c r="H226" s="77">
        <v>0</v>
      </c>
      <c r="I226" s="77">
        <v>0</v>
      </c>
      <c r="J226" s="77">
        <v>0</v>
      </c>
      <c r="K226" s="77">
        <v>0</v>
      </c>
      <c r="L226" s="96"/>
      <c r="M226" s="97"/>
      <c r="N226" s="97"/>
      <c r="AI226" s="66"/>
      <c r="AJ226" s="66"/>
      <c r="AK226" s="66"/>
      <c r="AL226" s="66"/>
      <c r="AM226" s="67"/>
      <c r="AN226" s="67"/>
      <c r="AO226" s="69"/>
    </row>
    <row r="227" spans="1:41" s="47" customFormat="1" ht="15.75" customHeight="1" x14ac:dyDescent="0.2">
      <c r="A227" s="96">
        <v>210</v>
      </c>
      <c r="B227" s="97" t="s">
        <v>51</v>
      </c>
      <c r="C227" s="97"/>
      <c r="D227" s="77">
        <f t="shared" ref="D227:D229" si="76">SUM(E227:K227)</f>
        <v>0</v>
      </c>
      <c r="E227" s="77">
        <v>0</v>
      </c>
      <c r="F227" s="77">
        <v>0</v>
      </c>
      <c r="G227" s="77">
        <v>0</v>
      </c>
      <c r="H227" s="77">
        <v>0</v>
      </c>
      <c r="I227" s="77">
        <v>0</v>
      </c>
      <c r="J227" s="77">
        <v>0</v>
      </c>
      <c r="K227" s="77">
        <v>0</v>
      </c>
      <c r="L227" s="96"/>
      <c r="M227" s="110"/>
      <c r="N227" s="110"/>
      <c r="AI227" s="66"/>
      <c r="AJ227" s="66"/>
      <c r="AK227" s="66"/>
      <c r="AL227" s="66"/>
      <c r="AM227" s="67"/>
      <c r="AN227" s="67"/>
      <c r="AO227" s="69"/>
    </row>
    <row r="228" spans="1:41" s="47" customFormat="1" ht="15.75" customHeight="1" x14ac:dyDescent="0.2">
      <c r="A228" s="96">
        <v>211</v>
      </c>
      <c r="B228" s="97" t="s">
        <v>52</v>
      </c>
      <c r="C228" s="97"/>
      <c r="D228" s="77">
        <f t="shared" si="76"/>
        <v>0</v>
      </c>
      <c r="E228" s="77">
        <v>0</v>
      </c>
      <c r="F228" s="77">
        <v>0</v>
      </c>
      <c r="G228" s="77">
        <v>0</v>
      </c>
      <c r="H228" s="77">
        <v>0</v>
      </c>
      <c r="I228" s="77">
        <v>0</v>
      </c>
      <c r="J228" s="77">
        <v>0</v>
      </c>
      <c r="K228" s="77">
        <v>0</v>
      </c>
      <c r="L228" s="96"/>
      <c r="M228" s="110"/>
      <c r="N228" s="110"/>
      <c r="AI228" s="66"/>
      <c r="AJ228" s="66"/>
      <c r="AK228" s="66"/>
      <c r="AL228" s="66"/>
      <c r="AM228" s="67"/>
      <c r="AN228" s="67"/>
      <c r="AO228" s="69"/>
    </row>
    <row r="229" spans="1:41" s="47" customFormat="1" ht="15.75" customHeight="1" x14ac:dyDescent="0.2">
      <c r="A229" s="96">
        <v>212</v>
      </c>
      <c r="B229" s="97" t="s">
        <v>53</v>
      </c>
      <c r="C229" s="97"/>
      <c r="D229" s="77">
        <f t="shared" si="76"/>
        <v>0</v>
      </c>
      <c r="E229" s="77">
        <v>0</v>
      </c>
      <c r="F229" s="77">
        <v>0</v>
      </c>
      <c r="G229" s="77">
        <v>0</v>
      </c>
      <c r="H229" s="77">
        <v>0</v>
      </c>
      <c r="I229" s="77">
        <v>0</v>
      </c>
      <c r="J229" s="77">
        <v>0</v>
      </c>
      <c r="K229" s="77">
        <v>0</v>
      </c>
      <c r="L229" s="96"/>
      <c r="M229" s="110"/>
      <c r="N229" s="110"/>
      <c r="AI229" s="66"/>
      <c r="AJ229" s="66"/>
      <c r="AK229" s="66"/>
      <c r="AL229" s="66"/>
      <c r="AM229" s="67"/>
      <c r="AN229" s="67"/>
      <c r="AO229" s="69"/>
    </row>
    <row r="230" spans="1:41" s="47" customFormat="1" ht="15.75" customHeight="1" x14ac:dyDescent="0.2">
      <c r="A230" s="96">
        <v>213</v>
      </c>
      <c r="B230" s="75" t="s">
        <v>245</v>
      </c>
      <c r="C230" s="97"/>
      <c r="D230" s="77">
        <f t="shared" ref="D230:D232" si="77">SUM(E230:J230)</f>
        <v>0</v>
      </c>
      <c r="E230" s="77"/>
      <c r="F230" s="77"/>
      <c r="G230" s="77"/>
      <c r="H230" s="77"/>
      <c r="I230" s="77"/>
      <c r="J230" s="77"/>
      <c r="K230" s="77"/>
      <c r="L230" s="96"/>
      <c r="M230" s="97"/>
      <c r="N230" s="97"/>
      <c r="AI230" s="66"/>
      <c r="AJ230" s="66"/>
      <c r="AK230" s="66"/>
      <c r="AL230" s="66"/>
      <c r="AM230" s="67"/>
      <c r="AN230" s="67"/>
      <c r="AO230" s="69"/>
    </row>
    <row r="231" spans="1:41" s="47" customFormat="1" ht="31.5" customHeight="1" x14ac:dyDescent="0.2">
      <c r="A231" s="96">
        <v>214</v>
      </c>
      <c r="B231" s="113" t="s">
        <v>243</v>
      </c>
      <c r="C231" s="113"/>
      <c r="D231" s="77">
        <f t="shared" si="77"/>
        <v>0</v>
      </c>
      <c r="E231" s="77"/>
      <c r="F231" s="77"/>
      <c r="G231" s="77"/>
      <c r="H231" s="77"/>
      <c r="I231" s="77"/>
      <c r="J231" s="77"/>
      <c r="K231" s="77"/>
      <c r="L231" s="96"/>
      <c r="M231" s="97"/>
      <c r="N231" s="97"/>
      <c r="AI231" s="66"/>
      <c r="AJ231" s="66"/>
      <c r="AK231" s="66"/>
      <c r="AL231" s="66"/>
      <c r="AM231" s="67"/>
      <c r="AN231" s="67"/>
      <c r="AO231" s="69"/>
    </row>
    <row r="232" spans="1:41" s="47" customFormat="1" ht="31.5" customHeight="1" x14ac:dyDescent="0.2">
      <c r="A232" s="96">
        <v>215</v>
      </c>
      <c r="B232" s="113" t="s">
        <v>244</v>
      </c>
      <c r="C232" s="113"/>
      <c r="D232" s="77">
        <f t="shared" si="77"/>
        <v>0</v>
      </c>
      <c r="E232" s="77"/>
      <c r="F232" s="77"/>
      <c r="G232" s="77"/>
      <c r="H232" s="77"/>
      <c r="I232" s="77"/>
      <c r="J232" s="77"/>
      <c r="K232" s="77"/>
      <c r="L232" s="96"/>
      <c r="M232" s="97"/>
      <c r="N232" s="97"/>
      <c r="AI232" s="66"/>
      <c r="AJ232" s="66"/>
      <c r="AK232" s="66"/>
      <c r="AL232" s="66"/>
      <c r="AM232" s="67"/>
      <c r="AN232" s="67"/>
      <c r="AO232" s="69"/>
    </row>
    <row r="233" spans="1:41" s="47" customFormat="1" ht="110.25" customHeight="1" x14ac:dyDescent="0.2">
      <c r="A233" s="96">
        <v>216</v>
      </c>
      <c r="B233" s="97" t="s">
        <v>197</v>
      </c>
      <c r="C233" s="72" t="s">
        <v>230</v>
      </c>
      <c r="D233" s="77">
        <f>SUM(D234:D237)</f>
        <v>45580</v>
      </c>
      <c r="E233" s="77">
        <f t="shared" ref="E233:K233" si="78">SUM(E234:E237)</f>
        <v>6365.6</v>
      </c>
      <c r="F233" s="77">
        <f t="shared" si="78"/>
        <v>6621.2</v>
      </c>
      <c r="G233" s="77">
        <f t="shared" si="78"/>
        <v>6865.5</v>
      </c>
      <c r="H233" s="77">
        <f t="shared" si="78"/>
        <v>7101</v>
      </c>
      <c r="I233" s="77">
        <f t="shared" si="78"/>
        <v>6208.9</v>
      </c>
      <c r="J233" s="77">
        <f t="shared" si="78"/>
        <v>6208.9</v>
      </c>
      <c r="K233" s="77">
        <f t="shared" si="78"/>
        <v>6208.9</v>
      </c>
      <c r="L233" s="96" t="s">
        <v>203</v>
      </c>
      <c r="M233" s="110"/>
      <c r="N233" s="110"/>
      <c r="AI233" s="66" t="s">
        <v>212</v>
      </c>
      <c r="AJ233" s="66"/>
      <c r="AK233" s="66"/>
      <c r="AL233" s="66"/>
      <c r="AM233" s="67"/>
      <c r="AN233" s="67"/>
      <c r="AO233" s="69"/>
    </row>
    <row r="234" spans="1:41" s="47" customFormat="1" ht="15.75" customHeight="1" x14ac:dyDescent="0.2">
      <c r="A234" s="96">
        <v>217</v>
      </c>
      <c r="B234" s="97" t="s">
        <v>50</v>
      </c>
      <c r="C234" s="96"/>
      <c r="D234" s="77">
        <f>SUM(E234:K234)</f>
        <v>0</v>
      </c>
      <c r="E234" s="77">
        <v>0</v>
      </c>
      <c r="F234" s="77">
        <v>0</v>
      </c>
      <c r="G234" s="77">
        <v>0</v>
      </c>
      <c r="H234" s="77">
        <v>0</v>
      </c>
      <c r="I234" s="77">
        <v>0</v>
      </c>
      <c r="J234" s="77">
        <v>0</v>
      </c>
      <c r="K234" s="77">
        <v>0</v>
      </c>
      <c r="L234" s="96"/>
      <c r="M234" s="97"/>
      <c r="N234" s="97"/>
      <c r="AI234" s="66"/>
      <c r="AJ234" s="66"/>
      <c r="AK234" s="66"/>
      <c r="AL234" s="66"/>
      <c r="AM234" s="67"/>
      <c r="AN234" s="67"/>
      <c r="AO234" s="69"/>
    </row>
    <row r="235" spans="1:41" s="47" customFormat="1" ht="15.75" customHeight="1" x14ac:dyDescent="0.2">
      <c r="A235" s="96">
        <v>218</v>
      </c>
      <c r="B235" s="97" t="s">
        <v>51</v>
      </c>
      <c r="C235" s="96"/>
      <c r="D235" s="77">
        <f t="shared" ref="D235:D237" si="79">SUM(E235:K235)</f>
        <v>0</v>
      </c>
      <c r="E235" s="77">
        <v>0</v>
      </c>
      <c r="F235" s="77">
        <v>0</v>
      </c>
      <c r="G235" s="77">
        <v>0</v>
      </c>
      <c r="H235" s="77">
        <v>0</v>
      </c>
      <c r="I235" s="77">
        <v>0</v>
      </c>
      <c r="J235" s="77">
        <v>0</v>
      </c>
      <c r="K235" s="77">
        <v>0</v>
      </c>
      <c r="L235" s="96"/>
      <c r="M235" s="110"/>
      <c r="N235" s="110"/>
      <c r="AI235" s="66"/>
      <c r="AJ235" s="66"/>
      <c r="AK235" s="66"/>
      <c r="AL235" s="66"/>
      <c r="AM235" s="67"/>
      <c r="AN235" s="67"/>
      <c r="AO235" s="69"/>
    </row>
    <row r="236" spans="1:41" s="47" customFormat="1" ht="15.75" customHeight="1" x14ac:dyDescent="0.2">
      <c r="A236" s="96">
        <v>219</v>
      </c>
      <c r="B236" s="97" t="s">
        <v>52</v>
      </c>
      <c r="C236" s="96"/>
      <c r="D236" s="77">
        <f t="shared" si="79"/>
        <v>45580</v>
      </c>
      <c r="E236" s="77">
        <v>6365.6</v>
      </c>
      <c r="F236" s="77">
        <v>6621.2</v>
      </c>
      <c r="G236" s="77">
        <v>6865.5</v>
      </c>
      <c r="H236" s="77">
        <v>7101</v>
      </c>
      <c r="I236" s="77">
        <v>6208.9</v>
      </c>
      <c r="J236" s="77">
        <v>6208.9</v>
      </c>
      <c r="K236" s="77">
        <v>6208.9</v>
      </c>
      <c r="L236" s="96"/>
      <c r="M236" s="110"/>
      <c r="N236" s="110"/>
      <c r="AI236" s="66"/>
      <c r="AJ236" s="66"/>
      <c r="AK236" s="66"/>
      <c r="AL236" s="66"/>
      <c r="AM236" s="67"/>
      <c r="AN236" s="67"/>
      <c r="AO236" s="69"/>
    </row>
    <row r="237" spans="1:41" s="47" customFormat="1" ht="15.75" customHeight="1" x14ac:dyDescent="0.2">
      <c r="A237" s="96">
        <v>220</v>
      </c>
      <c r="B237" s="97" t="s">
        <v>53</v>
      </c>
      <c r="C237" s="96"/>
      <c r="D237" s="77">
        <f t="shared" si="79"/>
        <v>0</v>
      </c>
      <c r="E237" s="77">
        <v>0</v>
      </c>
      <c r="F237" s="77">
        <v>0</v>
      </c>
      <c r="G237" s="77">
        <v>0</v>
      </c>
      <c r="H237" s="77">
        <v>0</v>
      </c>
      <c r="I237" s="77">
        <v>0</v>
      </c>
      <c r="J237" s="77">
        <v>0</v>
      </c>
      <c r="K237" s="77">
        <v>0</v>
      </c>
      <c r="L237" s="96"/>
      <c r="M237" s="97"/>
      <c r="N237" s="97"/>
      <c r="AI237" s="66"/>
      <c r="AJ237" s="66"/>
      <c r="AK237" s="66"/>
      <c r="AL237" s="66"/>
      <c r="AM237" s="67"/>
      <c r="AN237" s="67"/>
      <c r="AO237" s="69"/>
    </row>
    <row r="238" spans="1:41" s="47" customFormat="1" ht="15.75" customHeight="1" x14ac:dyDescent="0.2">
      <c r="A238" s="96">
        <v>221</v>
      </c>
      <c r="B238" s="75" t="s">
        <v>245</v>
      </c>
      <c r="C238" s="97"/>
      <c r="D238" s="77">
        <f t="shared" ref="D238:D240" si="80">SUM(E238:J238)</f>
        <v>0</v>
      </c>
      <c r="E238" s="77"/>
      <c r="F238" s="77"/>
      <c r="G238" s="77"/>
      <c r="H238" s="77"/>
      <c r="I238" s="77"/>
      <c r="J238" s="77"/>
      <c r="K238" s="77"/>
      <c r="L238" s="96"/>
      <c r="M238" s="97"/>
      <c r="N238" s="97"/>
      <c r="AI238" s="66"/>
      <c r="AJ238" s="66"/>
      <c r="AK238" s="66"/>
      <c r="AL238" s="66"/>
      <c r="AM238" s="67"/>
      <c r="AN238" s="67"/>
      <c r="AO238" s="69"/>
    </row>
    <row r="239" spans="1:41" s="47" customFormat="1" ht="31.5" customHeight="1" x14ac:dyDescent="0.2">
      <c r="A239" s="96">
        <v>222</v>
      </c>
      <c r="B239" s="113" t="s">
        <v>243</v>
      </c>
      <c r="C239" s="113"/>
      <c r="D239" s="77">
        <f t="shared" si="80"/>
        <v>0</v>
      </c>
      <c r="E239" s="77"/>
      <c r="F239" s="77"/>
      <c r="G239" s="77"/>
      <c r="H239" s="77"/>
      <c r="I239" s="77"/>
      <c r="J239" s="77"/>
      <c r="K239" s="77"/>
      <c r="L239" s="96"/>
      <c r="M239" s="97"/>
      <c r="N239" s="97"/>
      <c r="AI239" s="66"/>
      <c r="AJ239" s="66"/>
      <c r="AK239" s="66"/>
      <c r="AL239" s="66"/>
      <c r="AM239" s="67"/>
      <c r="AN239" s="67"/>
      <c r="AO239" s="69"/>
    </row>
    <row r="240" spans="1:41" s="47" customFormat="1" ht="31.5" customHeight="1" x14ac:dyDescent="0.2">
      <c r="A240" s="96">
        <v>223</v>
      </c>
      <c r="B240" s="113" t="s">
        <v>244</v>
      </c>
      <c r="C240" s="113"/>
      <c r="D240" s="77">
        <f t="shared" si="80"/>
        <v>0</v>
      </c>
      <c r="E240" s="77"/>
      <c r="F240" s="77"/>
      <c r="G240" s="77"/>
      <c r="H240" s="77"/>
      <c r="I240" s="77"/>
      <c r="J240" s="77"/>
      <c r="K240" s="77"/>
      <c r="L240" s="96"/>
      <c r="M240" s="97"/>
      <c r="N240" s="97"/>
      <c r="AI240" s="66"/>
      <c r="AJ240" s="66"/>
      <c r="AK240" s="66"/>
      <c r="AL240" s="66"/>
      <c r="AM240" s="67"/>
      <c r="AN240" s="67"/>
      <c r="AO240" s="69"/>
    </row>
    <row r="241" spans="1:41" s="47" customFormat="1" ht="81.75" customHeight="1" x14ac:dyDescent="0.2">
      <c r="A241" s="96">
        <v>224</v>
      </c>
      <c r="B241" s="97" t="s">
        <v>226</v>
      </c>
      <c r="C241" s="72" t="s">
        <v>230</v>
      </c>
      <c r="D241" s="77">
        <f>SUM(D242:D245)</f>
        <v>23816.6</v>
      </c>
      <c r="E241" s="77">
        <f t="shared" ref="E241:K241" si="81">SUM(E242:E245)</f>
        <v>3416.3</v>
      </c>
      <c r="F241" s="77">
        <f t="shared" si="81"/>
        <v>3393.1</v>
      </c>
      <c r="G241" s="77">
        <f t="shared" si="81"/>
        <v>3393.1</v>
      </c>
      <c r="H241" s="77">
        <f t="shared" si="81"/>
        <v>3393.1</v>
      </c>
      <c r="I241" s="77">
        <f t="shared" si="81"/>
        <v>3407</v>
      </c>
      <c r="J241" s="77">
        <f t="shared" si="81"/>
        <v>3407</v>
      </c>
      <c r="K241" s="77">
        <f t="shared" si="81"/>
        <v>3407</v>
      </c>
      <c r="L241" s="96" t="s">
        <v>205</v>
      </c>
      <c r="M241" s="110"/>
      <c r="N241" s="110"/>
      <c r="AI241" s="66" t="s">
        <v>213</v>
      </c>
      <c r="AJ241" s="66"/>
      <c r="AK241" s="66"/>
      <c r="AL241" s="66"/>
      <c r="AM241" s="67"/>
      <c r="AN241" s="67"/>
      <c r="AO241" s="69"/>
    </row>
    <row r="242" spans="1:41" s="47" customFormat="1" ht="15.75" customHeight="1" x14ac:dyDescent="0.2">
      <c r="A242" s="96">
        <v>225</v>
      </c>
      <c r="B242" s="97" t="s">
        <v>50</v>
      </c>
      <c r="C242" s="96"/>
      <c r="D242" s="77">
        <f>SUM(E242:K242)</f>
        <v>0</v>
      </c>
      <c r="E242" s="77">
        <v>0</v>
      </c>
      <c r="F242" s="77">
        <v>0</v>
      </c>
      <c r="G242" s="77">
        <v>0</v>
      </c>
      <c r="H242" s="77">
        <v>0</v>
      </c>
      <c r="I242" s="77">
        <v>0</v>
      </c>
      <c r="J242" s="77">
        <v>0</v>
      </c>
      <c r="K242" s="77">
        <v>0</v>
      </c>
      <c r="L242" s="96"/>
      <c r="M242" s="97"/>
      <c r="N242" s="97"/>
      <c r="AI242" s="66"/>
      <c r="AJ242" s="66"/>
      <c r="AK242" s="66"/>
      <c r="AL242" s="66"/>
      <c r="AM242" s="67"/>
      <c r="AN242" s="67"/>
      <c r="AO242" s="69"/>
    </row>
    <row r="243" spans="1:41" s="47" customFormat="1" ht="15.75" customHeight="1" x14ac:dyDescent="0.2">
      <c r="A243" s="96">
        <v>226</v>
      </c>
      <c r="B243" s="97" t="s">
        <v>51</v>
      </c>
      <c r="C243" s="96"/>
      <c r="D243" s="77">
        <f t="shared" ref="D243:D245" si="82">SUM(E243:K243)</f>
        <v>23816.6</v>
      </c>
      <c r="E243" s="77">
        <v>3416.3</v>
      </c>
      <c r="F243" s="77">
        <v>3393.1</v>
      </c>
      <c r="G243" s="77">
        <v>3393.1</v>
      </c>
      <c r="H243" s="77">
        <v>3393.1</v>
      </c>
      <c r="I243" s="77">
        <v>3407</v>
      </c>
      <c r="J243" s="77">
        <v>3407</v>
      </c>
      <c r="K243" s="77">
        <v>3407</v>
      </c>
      <c r="L243" s="97"/>
      <c r="M243" s="110"/>
      <c r="N243" s="110"/>
      <c r="AI243" s="66"/>
      <c r="AJ243" s="66"/>
      <c r="AK243" s="66"/>
      <c r="AL243" s="66"/>
      <c r="AM243" s="67"/>
      <c r="AN243" s="67"/>
      <c r="AO243" s="69"/>
    </row>
    <row r="244" spans="1:41" s="47" customFormat="1" ht="15.75" customHeight="1" x14ac:dyDescent="0.2">
      <c r="A244" s="96">
        <v>227</v>
      </c>
      <c r="B244" s="97" t="s">
        <v>52</v>
      </c>
      <c r="C244" s="96"/>
      <c r="D244" s="77">
        <f t="shared" si="82"/>
        <v>0</v>
      </c>
      <c r="E244" s="77">
        <v>0</v>
      </c>
      <c r="F244" s="77">
        <v>0</v>
      </c>
      <c r="G244" s="77">
        <v>0</v>
      </c>
      <c r="H244" s="77">
        <v>0</v>
      </c>
      <c r="I244" s="77">
        <v>0</v>
      </c>
      <c r="J244" s="77">
        <v>0</v>
      </c>
      <c r="K244" s="77">
        <v>0</v>
      </c>
      <c r="L244" s="97"/>
      <c r="M244" s="110"/>
      <c r="N244" s="110"/>
      <c r="AI244" s="66"/>
      <c r="AJ244" s="66"/>
      <c r="AK244" s="66"/>
      <c r="AL244" s="66"/>
      <c r="AM244" s="67"/>
      <c r="AN244" s="67"/>
      <c r="AO244" s="69"/>
    </row>
    <row r="245" spans="1:41" s="47" customFormat="1" ht="15.75" customHeight="1" x14ac:dyDescent="0.2">
      <c r="A245" s="96">
        <v>228</v>
      </c>
      <c r="B245" s="97" t="s">
        <v>53</v>
      </c>
      <c r="C245" s="96"/>
      <c r="D245" s="77">
        <f t="shared" si="82"/>
        <v>0</v>
      </c>
      <c r="E245" s="77">
        <v>0</v>
      </c>
      <c r="F245" s="77">
        <v>0</v>
      </c>
      <c r="G245" s="77">
        <v>0</v>
      </c>
      <c r="H245" s="77">
        <v>0</v>
      </c>
      <c r="I245" s="77">
        <v>0</v>
      </c>
      <c r="J245" s="77">
        <v>0</v>
      </c>
      <c r="K245" s="77">
        <v>0</v>
      </c>
      <c r="L245" s="97"/>
      <c r="M245" s="97"/>
      <c r="N245" s="97"/>
      <c r="AI245" s="66"/>
      <c r="AJ245" s="66"/>
      <c r="AK245" s="66"/>
      <c r="AL245" s="66"/>
      <c r="AM245" s="67"/>
      <c r="AN245" s="67"/>
      <c r="AO245" s="69"/>
    </row>
    <row r="246" spans="1:41" s="47" customFormat="1" ht="15.75" customHeight="1" x14ac:dyDescent="0.2">
      <c r="A246" s="96">
        <v>229</v>
      </c>
      <c r="B246" s="75" t="s">
        <v>245</v>
      </c>
      <c r="C246" s="97"/>
      <c r="D246" s="77">
        <f t="shared" ref="D246:D248" si="83">SUM(E246:J246)</f>
        <v>0</v>
      </c>
      <c r="E246" s="77"/>
      <c r="F246" s="77"/>
      <c r="G246" s="77"/>
      <c r="H246" s="77"/>
      <c r="I246" s="77"/>
      <c r="J246" s="77"/>
      <c r="K246" s="77"/>
      <c r="L246" s="97"/>
      <c r="M246" s="97"/>
      <c r="N246" s="97"/>
      <c r="AI246" s="66"/>
      <c r="AJ246" s="66"/>
      <c r="AK246" s="66"/>
      <c r="AL246" s="66"/>
      <c r="AM246" s="67"/>
      <c r="AN246" s="67"/>
      <c r="AO246" s="69"/>
    </row>
    <row r="247" spans="1:41" s="47" customFormat="1" ht="31.5" customHeight="1" x14ac:dyDescent="0.2">
      <c r="A247" s="96">
        <v>230</v>
      </c>
      <c r="B247" s="113" t="s">
        <v>243</v>
      </c>
      <c r="C247" s="113"/>
      <c r="D247" s="77">
        <f t="shared" si="83"/>
        <v>0</v>
      </c>
      <c r="E247" s="77"/>
      <c r="F247" s="77"/>
      <c r="G247" s="77"/>
      <c r="H247" s="77"/>
      <c r="I247" s="77"/>
      <c r="J247" s="77"/>
      <c r="K247" s="77"/>
      <c r="L247" s="97"/>
      <c r="M247" s="97"/>
      <c r="N247" s="97"/>
      <c r="AI247" s="66"/>
      <c r="AJ247" s="66"/>
      <c r="AK247" s="66"/>
      <c r="AL247" s="66"/>
      <c r="AM247" s="67"/>
      <c r="AN247" s="67"/>
      <c r="AO247" s="69"/>
    </row>
    <row r="248" spans="1:41" s="47" customFormat="1" ht="31.5" customHeight="1" x14ac:dyDescent="0.2">
      <c r="A248" s="96">
        <v>231</v>
      </c>
      <c r="B248" s="113" t="s">
        <v>244</v>
      </c>
      <c r="C248" s="113"/>
      <c r="D248" s="77">
        <f t="shared" si="83"/>
        <v>0</v>
      </c>
      <c r="E248" s="77"/>
      <c r="F248" s="77"/>
      <c r="G248" s="77"/>
      <c r="H248" s="77"/>
      <c r="I248" s="77"/>
      <c r="J248" s="77"/>
      <c r="K248" s="77"/>
      <c r="L248" s="97"/>
      <c r="M248" s="97"/>
      <c r="N248" s="97"/>
      <c r="AI248" s="66"/>
      <c r="AJ248" s="66"/>
      <c r="AK248" s="66"/>
      <c r="AL248" s="66"/>
      <c r="AM248" s="67"/>
      <c r="AN248" s="67"/>
      <c r="AO248" s="69"/>
    </row>
    <row r="249" spans="1:41" s="47" customFormat="1" ht="96.75" customHeight="1" x14ac:dyDescent="0.2">
      <c r="A249" s="96">
        <v>232</v>
      </c>
      <c r="B249" s="97" t="s">
        <v>249</v>
      </c>
      <c r="C249" s="84" t="s">
        <v>214</v>
      </c>
      <c r="D249" s="77">
        <f>SUM(D250:D253)</f>
        <v>61527.153739999994</v>
      </c>
      <c r="E249" s="77">
        <f t="shared" ref="E249:K249" si="84">SUM(E250:E253)</f>
        <v>7946.2979999999998</v>
      </c>
      <c r="F249" s="77">
        <f t="shared" si="84"/>
        <v>11001.55574</v>
      </c>
      <c r="G249" s="77">
        <f t="shared" si="84"/>
        <v>9764.7000000000007</v>
      </c>
      <c r="H249" s="77">
        <f t="shared" si="84"/>
        <v>9097.5</v>
      </c>
      <c r="I249" s="77">
        <f t="shared" si="84"/>
        <v>7905.7</v>
      </c>
      <c r="J249" s="77">
        <f t="shared" si="84"/>
        <v>7905.7</v>
      </c>
      <c r="K249" s="77">
        <f t="shared" si="84"/>
        <v>7905.7</v>
      </c>
      <c r="L249" s="96" t="s">
        <v>225</v>
      </c>
      <c r="M249" s="110"/>
      <c r="N249" s="110"/>
      <c r="AI249" s="66" t="s">
        <v>215</v>
      </c>
      <c r="AJ249" s="66"/>
      <c r="AK249" s="66"/>
      <c r="AL249" s="66"/>
      <c r="AM249" s="67"/>
      <c r="AN249" s="67"/>
      <c r="AO249" s="69"/>
    </row>
    <row r="250" spans="1:41" s="47" customFormat="1" ht="15.75" customHeight="1" x14ac:dyDescent="0.2">
      <c r="A250" s="96">
        <v>233</v>
      </c>
      <c r="B250" s="97" t="s">
        <v>50</v>
      </c>
      <c r="C250" s="97"/>
      <c r="D250" s="77">
        <f>SUM(E250:K250)</f>
        <v>0</v>
      </c>
      <c r="E250" s="77">
        <v>0</v>
      </c>
      <c r="F250" s="77">
        <v>0</v>
      </c>
      <c r="G250" s="77">
        <v>0</v>
      </c>
      <c r="H250" s="77">
        <v>0</v>
      </c>
      <c r="I250" s="77">
        <v>0</v>
      </c>
      <c r="J250" s="77">
        <v>0</v>
      </c>
      <c r="K250" s="77">
        <v>0</v>
      </c>
      <c r="L250" s="96"/>
      <c r="M250" s="97"/>
      <c r="N250" s="97"/>
      <c r="AI250" s="66" t="s">
        <v>241</v>
      </c>
      <c r="AJ250" s="66"/>
      <c r="AK250" s="66"/>
      <c r="AL250" s="66"/>
      <c r="AM250" s="67"/>
      <c r="AN250" s="67"/>
      <c r="AO250" s="69"/>
    </row>
    <row r="251" spans="1:41" s="47" customFormat="1" ht="15.75" customHeight="1" x14ac:dyDescent="0.2">
      <c r="A251" s="96">
        <v>234</v>
      </c>
      <c r="B251" s="97" t="s">
        <v>51</v>
      </c>
      <c r="C251" s="97"/>
      <c r="D251" s="77">
        <f t="shared" ref="D251:D253" si="85">SUM(E251:K251)</f>
        <v>0</v>
      </c>
      <c r="E251" s="77">
        <v>0</v>
      </c>
      <c r="F251" s="77">
        <v>0</v>
      </c>
      <c r="G251" s="77">
        <v>0</v>
      </c>
      <c r="H251" s="77">
        <v>0</v>
      </c>
      <c r="I251" s="77">
        <v>0</v>
      </c>
      <c r="J251" s="77">
        <v>0</v>
      </c>
      <c r="K251" s="77">
        <v>0</v>
      </c>
      <c r="L251" s="96"/>
      <c r="M251" s="97"/>
      <c r="N251" s="97"/>
      <c r="AI251" s="66"/>
      <c r="AJ251" s="66"/>
      <c r="AK251" s="66"/>
      <c r="AL251" s="66"/>
      <c r="AM251" s="67"/>
      <c r="AN251" s="67"/>
      <c r="AO251" s="69"/>
    </row>
    <row r="252" spans="1:41" s="47" customFormat="1" ht="15.75" customHeight="1" x14ac:dyDescent="0.2">
      <c r="A252" s="96">
        <v>235</v>
      </c>
      <c r="B252" s="97" t="s">
        <v>52</v>
      </c>
      <c r="C252" s="96"/>
      <c r="D252" s="77">
        <f t="shared" si="85"/>
        <v>61527.153739999994</v>
      </c>
      <c r="E252" s="77">
        <v>7946.2979999999998</v>
      </c>
      <c r="F252" s="77">
        <v>11001.55574</v>
      </c>
      <c r="G252" s="77">
        <v>9764.7000000000007</v>
      </c>
      <c r="H252" s="77">
        <v>9097.5</v>
      </c>
      <c r="I252" s="77">
        <v>7905.7</v>
      </c>
      <c r="J252" s="77">
        <v>7905.7</v>
      </c>
      <c r="K252" s="77">
        <v>7905.7</v>
      </c>
      <c r="L252" s="97"/>
      <c r="M252" s="110"/>
      <c r="N252" s="110"/>
      <c r="AI252" s="66"/>
      <c r="AJ252" s="66"/>
      <c r="AK252" s="66"/>
      <c r="AL252" s="66"/>
      <c r="AM252" s="67"/>
      <c r="AN252" s="67"/>
      <c r="AO252" s="69"/>
    </row>
    <row r="253" spans="1:41" s="47" customFormat="1" ht="15.75" customHeight="1" x14ac:dyDescent="0.2">
      <c r="A253" s="96">
        <v>236</v>
      </c>
      <c r="B253" s="97" t="s">
        <v>53</v>
      </c>
      <c r="C253" s="96"/>
      <c r="D253" s="77">
        <f t="shared" si="85"/>
        <v>0</v>
      </c>
      <c r="E253" s="77">
        <v>0</v>
      </c>
      <c r="F253" s="77">
        <v>0</v>
      </c>
      <c r="G253" s="77">
        <v>0</v>
      </c>
      <c r="H253" s="77">
        <v>0</v>
      </c>
      <c r="I253" s="77">
        <v>0</v>
      </c>
      <c r="J253" s="77">
        <v>0</v>
      </c>
      <c r="K253" s="77">
        <v>0</v>
      </c>
      <c r="L253" s="97"/>
      <c r="M253" s="85"/>
      <c r="N253" s="85"/>
      <c r="AI253" s="66"/>
      <c r="AJ253" s="66"/>
      <c r="AK253" s="66"/>
      <c r="AL253" s="66"/>
      <c r="AM253" s="67"/>
      <c r="AN253" s="67"/>
      <c r="AO253" s="69"/>
    </row>
    <row r="254" spans="1:41" s="47" customFormat="1" ht="33" hidden="1" customHeight="1" x14ac:dyDescent="0.2">
      <c r="A254" s="112" t="s">
        <v>228</v>
      </c>
      <c r="B254" s="112"/>
      <c r="C254" s="112"/>
      <c r="D254" s="112"/>
      <c r="E254" s="112"/>
      <c r="F254" s="112"/>
      <c r="G254" s="112"/>
      <c r="H254" s="112"/>
      <c r="I254" s="112"/>
      <c r="J254" s="112"/>
      <c r="K254" s="112"/>
      <c r="L254" s="112"/>
      <c r="AI254" s="66"/>
      <c r="AJ254" s="66"/>
      <c r="AK254" s="66"/>
      <c r="AL254" s="66"/>
      <c r="AM254" s="67"/>
      <c r="AN254" s="67"/>
      <c r="AO254" s="69"/>
    </row>
    <row r="255" spans="1:41" s="47" customFormat="1" ht="15.75" customHeight="1" x14ac:dyDescent="0.2">
      <c r="A255" s="96">
        <v>237</v>
      </c>
      <c r="B255" s="75" t="s">
        <v>245</v>
      </c>
      <c r="C255" s="97"/>
      <c r="D255" s="77">
        <f t="shared" ref="D255:D257" si="86">SUM(E255:J255)</f>
        <v>0</v>
      </c>
      <c r="E255" s="77"/>
      <c r="F255" s="77"/>
      <c r="G255" s="77"/>
      <c r="H255" s="77"/>
      <c r="I255" s="77"/>
      <c r="J255" s="77"/>
      <c r="K255" s="77"/>
      <c r="L255" s="86"/>
      <c r="AI255" s="66"/>
      <c r="AJ255" s="66"/>
      <c r="AK255" s="66"/>
      <c r="AL255" s="66"/>
      <c r="AM255" s="67"/>
      <c r="AN255" s="67"/>
      <c r="AO255" s="69"/>
    </row>
    <row r="256" spans="1:41" s="47" customFormat="1" ht="31.5" customHeight="1" x14ac:dyDescent="0.2">
      <c r="A256" s="96">
        <v>238</v>
      </c>
      <c r="B256" s="113" t="s">
        <v>243</v>
      </c>
      <c r="C256" s="113"/>
      <c r="D256" s="77">
        <f>SUM(E256:J256)</f>
        <v>0</v>
      </c>
      <c r="E256" s="77"/>
      <c r="F256" s="77"/>
      <c r="G256" s="77"/>
      <c r="H256" s="77"/>
      <c r="I256" s="77"/>
      <c r="J256" s="77"/>
      <c r="K256" s="77"/>
      <c r="L256" s="86"/>
      <c r="AI256" s="66"/>
      <c r="AJ256" s="66"/>
      <c r="AK256" s="66"/>
      <c r="AL256" s="66"/>
      <c r="AM256" s="67"/>
      <c r="AN256" s="67"/>
      <c r="AO256" s="69"/>
    </row>
    <row r="257" spans="1:41" s="47" customFormat="1" ht="31.5" customHeight="1" x14ac:dyDescent="0.2">
      <c r="A257" s="96">
        <v>239</v>
      </c>
      <c r="B257" s="113" t="s">
        <v>244</v>
      </c>
      <c r="C257" s="113"/>
      <c r="D257" s="77">
        <f t="shared" si="86"/>
        <v>0</v>
      </c>
      <c r="E257" s="77"/>
      <c r="F257" s="77"/>
      <c r="G257" s="77"/>
      <c r="H257" s="77"/>
      <c r="I257" s="77"/>
      <c r="J257" s="77"/>
      <c r="K257" s="77"/>
      <c r="L257" s="86"/>
      <c r="AI257" s="66"/>
      <c r="AJ257" s="66"/>
      <c r="AK257" s="66"/>
      <c r="AL257" s="66"/>
      <c r="AM257" s="67"/>
      <c r="AN257" s="67"/>
      <c r="AO257" s="69"/>
    </row>
    <row r="258" spans="1:41" s="47" customFormat="1" ht="20.25" hidden="1" customHeight="1" x14ac:dyDescent="0.2">
      <c r="A258" s="128"/>
      <c r="B258" s="129"/>
      <c r="C258" s="129"/>
      <c r="D258" s="129"/>
      <c r="E258" s="129"/>
      <c r="F258" s="129"/>
      <c r="G258" s="129"/>
      <c r="H258" s="129"/>
      <c r="I258" s="129"/>
      <c r="J258" s="129"/>
      <c r="K258" s="129"/>
      <c r="L258" s="129"/>
      <c r="AI258" s="66"/>
      <c r="AJ258" s="66"/>
      <c r="AK258" s="66"/>
      <c r="AL258" s="66"/>
      <c r="AM258" s="67"/>
      <c r="AN258" s="67"/>
      <c r="AO258" s="69"/>
    </row>
    <row r="259" spans="1:41" s="47" customFormat="1" ht="52.5" hidden="1" customHeight="1" x14ac:dyDescent="0.2">
      <c r="AI259" s="66"/>
      <c r="AJ259" s="66"/>
      <c r="AK259" s="66"/>
      <c r="AL259" s="66"/>
      <c r="AM259" s="67"/>
      <c r="AN259" s="67"/>
      <c r="AO259" s="69"/>
    </row>
    <row r="260" spans="1:41" s="47" customFormat="1" ht="15.75" hidden="1" customHeight="1" x14ac:dyDescent="0.2">
      <c r="A260" s="111" t="s">
        <v>110</v>
      </c>
      <c r="B260" s="111"/>
      <c r="AI260" s="66"/>
      <c r="AJ260" s="66"/>
      <c r="AK260" s="66"/>
      <c r="AL260" s="66"/>
      <c r="AM260" s="67"/>
      <c r="AN260" s="67"/>
    </row>
    <row r="261" spans="1:41" ht="16.5" customHeight="1" x14ac:dyDescent="0.2">
      <c r="A261" s="59"/>
      <c r="B261" s="60"/>
      <c r="C261" s="87"/>
      <c r="D261" s="88"/>
      <c r="E261" s="88"/>
      <c r="F261" s="88"/>
      <c r="G261" s="88"/>
      <c r="H261" s="88"/>
      <c r="I261" s="88"/>
      <c r="J261" s="88"/>
      <c r="K261" s="88"/>
      <c r="L261" s="88"/>
    </row>
    <row r="262" spans="1:41" ht="15" x14ac:dyDescent="0.2">
      <c r="A262" s="59"/>
      <c r="B262" s="60"/>
      <c r="C262" s="87"/>
      <c r="D262" s="88"/>
      <c r="E262" s="88"/>
      <c r="F262" s="88"/>
      <c r="G262" s="88"/>
      <c r="H262" s="88"/>
      <c r="I262" s="88"/>
      <c r="J262" s="88"/>
      <c r="K262" s="88"/>
      <c r="L262" s="88"/>
    </row>
    <row r="263" spans="1:41" ht="15" x14ac:dyDescent="0.2">
      <c r="A263" s="59"/>
      <c r="B263" s="60"/>
      <c r="C263" s="87"/>
      <c r="D263" s="88"/>
      <c r="E263" s="88"/>
      <c r="F263" s="88"/>
      <c r="G263" s="88"/>
      <c r="H263" s="88"/>
      <c r="I263" s="88"/>
      <c r="J263" s="88"/>
      <c r="K263" s="88"/>
      <c r="L263" s="88"/>
    </row>
    <row r="264" spans="1:41" ht="15" x14ac:dyDescent="0.2">
      <c r="A264" s="59"/>
      <c r="B264" s="60"/>
      <c r="C264" s="87"/>
      <c r="D264" s="88"/>
      <c r="E264" s="88"/>
      <c r="F264" s="88"/>
      <c r="G264" s="88"/>
      <c r="H264" s="88"/>
      <c r="I264" s="88"/>
      <c r="J264" s="88"/>
      <c r="K264" s="88"/>
      <c r="L264" s="88"/>
    </row>
    <row r="265" spans="1:41" ht="15" x14ac:dyDescent="0.2">
      <c r="A265" s="59"/>
      <c r="B265" s="60"/>
      <c r="C265" s="87"/>
      <c r="D265" s="88"/>
      <c r="E265" s="88"/>
      <c r="F265" s="88"/>
      <c r="G265" s="88"/>
      <c r="H265" s="88"/>
      <c r="I265" s="88"/>
      <c r="J265" s="88"/>
      <c r="K265" s="88"/>
      <c r="L265" s="88"/>
    </row>
  </sheetData>
  <mergeCells count="110">
    <mergeCell ref="B133:C133"/>
    <mergeCell ref="A258:L258"/>
    <mergeCell ref="B231:C231"/>
    <mergeCell ref="B232:C232"/>
    <mergeCell ref="B223:C223"/>
    <mergeCell ref="B224:C224"/>
    <mergeCell ref="B215:C215"/>
    <mergeCell ref="B216:C216"/>
    <mergeCell ref="B183:C183"/>
    <mergeCell ref="B184:C184"/>
    <mergeCell ref="B207:C207"/>
    <mergeCell ref="B208:C208"/>
    <mergeCell ref="B199:C199"/>
    <mergeCell ref="B200:C200"/>
    <mergeCell ref="B192:C192"/>
    <mergeCell ref="B191:C191"/>
    <mergeCell ref="B140:C140"/>
    <mergeCell ref="B141:C141"/>
    <mergeCell ref="A7:L7"/>
    <mergeCell ref="A8:L8"/>
    <mergeCell ref="A9:L10"/>
    <mergeCell ref="A12:A13"/>
    <mergeCell ref="B12:B13"/>
    <mergeCell ref="C12:C13"/>
    <mergeCell ref="L12:L13"/>
    <mergeCell ref="B15:L15"/>
    <mergeCell ref="D12:K12"/>
    <mergeCell ref="B84:C84"/>
    <mergeCell ref="B85:C85"/>
    <mergeCell ref="B51:C51"/>
    <mergeCell ref="B52:C52"/>
    <mergeCell ref="B68:C68"/>
    <mergeCell ref="B69:C69"/>
    <mergeCell ref="B59:C59"/>
    <mergeCell ref="B60:C60"/>
    <mergeCell ref="B92:C92"/>
    <mergeCell ref="B76:C76"/>
    <mergeCell ref="B77:C77"/>
    <mergeCell ref="B93:C93"/>
    <mergeCell ref="B166:C166"/>
    <mergeCell ref="B167:C167"/>
    <mergeCell ref="B158:C158"/>
    <mergeCell ref="M15:N15"/>
    <mergeCell ref="M25:N25"/>
    <mergeCell ref="M27:N27"/>
    <mergeCell ref="M28:N28"/>
    <mergeCell ref="B23:C23"/>
    <mergeCell ref="B24:C24"/>
    <mergeCell ref="M145:N145"/>
    <mergeCell ref="M31:N31"/>
    <mergeCell ref="M142:N142"/>
    <mergeCell ref="M144:N144"/>
    <mergeCell ref="B33:C33"/>
    <mergeCell ref="B34:C34"/>
    <mergeCell ref="B116:C116"/>
    <mergeCell ref="B117:C117"/>
    <mergeCell ref="M30:N30"/>
    <mergeCell ref="B43:C43"/>
    <mergeCell ref="B44:C44"/>
    <mergeCell ref="B124:C124"/>
    <mergeCell ref="B125:C125"/>
    <mergeCell ref="B132:C132"/>
    <mergeCell ref="B100:C100"/>
    <mergeCell ref="M227:N227"/>
    <mergeCell ref="M228:N228"/>
    <mergeCell ref="M229:N229"/>
    <mergeCell ref="M147:N147"/>
    <mergeCell ref="M148:N148"/>
    <mergeCell ref="M152:N152"/>
    <mergeCell ref="M154:N154"/>
    <mergeCell ref="M155:N155"/>
    <mergeCell ref="M156:N156"/>
    <mergeCell ref="M193:N193"/>
    <mergeCell ref="M196:N196"/>
    <mergeCell ref="M197:N197"/>
    <mergeCell ref="M201:N201"/>
    <mergeCell ref="M204:N204"/>
    <mergeCell ref="M205:N205"/>
    <mergeCell ref="B101:C101"/>
    <mergeCell ref="B174:C174"/>
    <mergeCell ref="B175:C175"/>
    <mergeCell ref="B159:C159"/>
    <mergeCell ref="B150:C150"/>
    <mergeCell ref="B151:C151"/>
    <mergeCell ref="B108:C108"/>
    <mergeCell ref="B109:C109"/>
    <mergeCell ref="M233:N233"/>
    <mergeCell ref="M209:N209"/>
    <mergeCell ref="M211:N211"/>
    <mergeCell ref="M212:N212"/>
    <mergeCell ref="M213:N213"/>
    <mergeCell ref="A260:B260"/>
    <mergeCell ref="M252:N252"/>
    <mergeCell ref="A254:L254"/>
    <mergeCell ref="M235:N235"/>
    <mergeCell ref="M236:N236"/>
    <mergeCell ref="M241:N241"/>
    <mergeCell ref="M243:N243"/>
    <mergeCell ref="M244:N244"/>
    <mergeCell ref="M249:N249"/>
    <mergeCell ref="B256:C256"/>
    <mergeCell ref="B257:C257"/>
    <mergeCell ref="B247:C247"/>
    <mergeCell ref="B248:C248"/>
    <mergeCell ref="B239:C239"/>
    <mergeCell ref="B240:C240"/>
    <mergeCell ref="M217:N217"/>
    <mergeCell ref="M219:N219"/>
    <mergeCell ref="M220:N220"/>
    <mergeCell ref="M225:N225"/>
  </mergeCells>
  <pageMargins left="0.78740157480314965" right="0.78740157480314965" top="1.1811023622047245" bottom="0.59055118110236227" header="0" footer="0"/>
  <pageSetup paperSize="9" scale="85" fitToHeight="0" orientation="landscape" useFirstPageNumber="1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44"/>
  <sheetViews>
    <sheetView view="pageBreakPreview" zoomScale="87" zoomScaleNormal="100" zoomScaleSheetLayoutView="87" workbookViewId="0">
      <selection activeCell="B2" sqref="A2:B44"/>
    </sheetView>
  </sheetViews>
  <sheetFormatPr defaultRowHeight="15.75" x14ac:dyDescent="0.25"/>
  <cols>
    <col min="1" max="1" width="30.85546875" style="9" customWidth="1"/>
    <col min="2" max="2" width="59" style="9" customWidth="1"/>
    <col min="3" max="16384" width="9.140625" style="9"/>
  </cols>
  <sheetData>
    <row r="1" spans="1:4" x14ac:dyDescent="0.25">
      <c r="A1" s="6"/>
      <c r="B1" s="6"/>
      <c r="C1" s="6"/>
      <c r="D1" s="6"/>
    </row>
    <row r="2" spans="1:4" ht="18.75" x14ac:dyDescent="0.3">
      <c r="A2" s="32"/>
      <c r="B2" s="33" t="s">
        <v>140</v>
      </c>
    </row>
    <row r="3" spans="1:4" ht="18.75" x14ac:dyDescent="0.3">
      <c r="A3" s="32"/>
      <c r="B3" s="33" t="s">
        <v>141</v>
      </c>
    </row>
    <row r="4" spans="1:4" ht="18.75" x14ac:dyDescent="0.3">
      <c r="A4" s="32"/>
      <c r="B4" s="33" t="s">
        <v>142</v>
      </c>
    </row>
    <row r="5" spans="1:4" ht="18.75" x14ac:dyDescent="0.3">
      <c r="A5" s="32"/>
      <c r="B5" s="33" t="s">
        <v>143</v>
      </c>
    </row>
    <row r="6" spans="1:4" x14ac:dyDescent="0.25">
      <c r="A6" s="32"/>
      <c r="B6" s="34" t="s">
        <v>36</v>
      </c>
    </row>
    <row r="7" spans="1:4" x14ac:dyDescent="0.25">
      <c r="A7" s="32"/>
      <c r="B7" s="34" t="s">
        <v>37</v>
      </c>
    </row>
    <row r="8" spans="1:4" x14ac:dyDescent="0.25">
      <c r="A8" s="32"/>
      <c r="B8" s="34" t="s">
        <v>38</v>
      </c>
    </row>
    <row r="9" spans="1:4" x14ac:dyDescent="0.25">
      <c r="A9" s="35"/>
      <c r="B9" s="36"/>
      <c r="C9" s="6"/>
      <c r="D9" s="6"/>
    </row>
    <row r="10" spans="1:4" x14ac:dyDescent="0.25">
      <c r="A10" s="130" t="s">
        <v>98</v>
      </c>
      <c r="B10" s="130"/>
      <c r="C10" s="11"/>
      <c r="D10" s="6"/>
    </row>
    <row r="11" spans="1:4" x14ac:dyDescent="0.25">
      <c r="A11" s="130" t="s">
        <v>99</v>
      </c>
      <c r="B11" s="130"/>
      <c r="C11" s="11"/>
      <c r="D11" s="6"/>
    </row>
    <row r="12" spans="1:4" x14ac:dyDescent="0.25">
      <c r="A12" s="130" t="s">
        <v>100</v>
      </c>
      <c r="B12" s="130"/>
      <c r="C12" s="11"/>
      <c r="D12" s="6"/>
    </row>
    <row r="13" spans="1:4" x14ac:dyDescent="0.25">
      <c r="A13" s="37" t="s">
        <v>101</v>
      </c>
      <c r="B13" s="37"/>
      <c r="C13" s="11"/>
      <c r="D13" s="6"/>
    </row>
    <row r="14" spans="1:4" x14ac:dyDescent="0.25">
      <c r="A14" s="130" t="s">
        <v>40</v>
      </c>
      <c r="B14" s="130"/>
      <c r="C14" s="6"/>
      <c r="D14" s="6"/>
    </row>
    <row r="15" spans="1:4" ht="16.5" thickBot="1" x14ac:dyDescent="0.3">
      <c r="A15" s="35"/>
      <c r="B15" s="32"/>
      <c r="C15" s="6"/>
      <c r="D15" s="6"/>
    </row>
    <row r="16" spans="1:4" ht="66" customHeight="1" x14ac:dyDescent="0.25">
      <c r="A16" s="38" t="s">
        <v>102</v>
      </c>
      <c r="B16" s="39" t="s">
        <v>169</v>
      </c>
      <c r="C16" s="6"/>
      <c r="D16" s="6"/>
    </row>
    <row r="17" spans="1:4" ht="137.25" customHeight="1" x14ac:dyDescent="0.25">
      <c r="A17" s="40" t="s">
        <v>103</v>
      </c>
      <c r="B17" s="41" t="s">
        <v>167</v>
      </c>
      <c r="C17" s="6"/>
      <c r="D17" s="6"/>
    </row>
    <row r="18" spans="1:4" ht="105.75" customHeight="1" x14ac:dyDescent="0.25">
      <c r="A18" s="40" t="s">
        <v>104</v>
      </c>
      <c r="B18" s="41" t="s">
        <v>168</v>
      </c>
      <c r="C18" s="6"/>
      <c r="D18" s="6"/>
    </row>
    <row r="19" spans="1:4" ht="94.5" customHeight="1" thickBot="1" x14ac:dyDescent="0.3">
      <c r="A19" s="42" t="s">
        <v>106</v>
      </c>
      <c r="B19" s="43" t="s">
        <v>108</v>
      </c>
      <c r="C19" s="6"/>
      <c r="D19" s="6"/>
    </row>
    <row r="20" spans="1:4" ht="75" customHeight="1" x14ac:dyDescent="0.25">
      <c r="A20" s="44"/>
      <c r="B20" s="44"/>
    </row>
    <row r="21" spans="1:4" ht="18.75" x14ac:dyDescent="0.3">
      <c r="A21" s="45" t="s">
        <v>110</v>
      </c>
      <c r="B21" s="44"/>
    </row>
    <row r="22" spans="1:4" x14ac:dyDescent="0.25">
      <c r="A22" s="44"/>
      <c r="B22" s="44"/>
    </row>
    <row r="23" spans="1:4" x14ac:dyDescent="0.25">
      <c r="A23" s="44"/>
      <c r="B23" s="44"/>
    </row>
    <row r="24" spans="1:4" x14ac:dyDescent="0.25">
      <c r="A24" s="44"/>
      <c r="B24" s="44"/>
    </row>
    <row r="25" spans="1:4" x14ac:dyDescent="0.25">
      <c r="A25" s="44"/>
      <c r="B25" s="44"/>
    </row>
    <row r="26" spans="1:4" x14ac:dyDescent="0.25">
      <c r="A26" s="44"/>
      <c r="B26" s="44"/>
    </row>
    <row r="27" spans="1:4" x14ac:dyDescent="0.25">
      <c r="A27" s="44"/>
      <c r="B27" s="44"/>
    </row>
    <row r="28" spans="1:4" x14ac:dyDescent="0.25">
      <c r="A28" s="44"/>
      <c r="B28" s="44"/>
    </row>
    <row r="29" spans="1:4" x14ac:dyDescent="0.25">
      <c r="A29" s="44"/>
      <c r="B29" s="44"/>
    </row>
    <row r="30" spans="1:4" x14ac:dyDescent="0.25">
      <c r="A30" s="44"/>
      <c r="B30" s="44"/>
    </row>
    <row r="31" spans="1:4" x14ac:dyDescent="0.25">
      <c r="A31" s="44"/>
      <c r="B31" s="44"/>
    </row>
    <row r="32" spans="1:4" x14ac:dyDescent="0.25">
      <c r="A32" s="44"/>
      <c r="B32" s="44"/>
    </row>
    <row r="33" spans="1:2" x14ac:dyDescent="0.25">
      <c r="A33" s="44"/>
      <c r="B33" s="44"/>
    </row>
    <row r="34" spans="1:2" x14ac:dyDescent="0.25">
      <c r="A34" s="44"/>
      <c r="B34" s="44"/>
    </row>
    <row r="35" spans="1:2" x14ac:dyDescent="0.25">
      <c r="A35" s="44"/>
      <c r="B35" s="44"/>
    </row>
    <row r="36" spans="1:2" x14ac:dyDescent="0.25">
      <c r="A36" s="44"/>
      <c r="B36" s="44"/>
    </row>
    <row r="37" spans="1:2" x14ac:dyDescent="0.25">
      <c r="A37" s="44"/>
      <c r="B37" s="44"/>
    </row>
    <row r="38" spans="1:2" x14ac:dyDescent="0.25">
      <c r="A38" s="44"/>
      <c r="B38" s="44"/>
    </row>
    <row r="39" spans="1:2" x14ac:dyDescent="0.25">
      <c r="A39" s="44"/>
      <c r="B39" s="44"/>
    </row>
    <row r="40" spans="1:2" x14ac:dyDescent="0.25">
      <c r="A40" s="44"/>
      <c r="B40" s="44"/>
    </row>
    <row r="41" spans="1:2" x14ac:dyDescent="0.25">
      <c r="A41" s="44"/>
      <c r="B41" s="44"/>
    </row>
    <row r="42" spans="1:2" x14ac:dyDescent="0.25">
      <c r="A42" s="44"/>
      <c r="B42" s="44"/>
    </row>
    <row r="43" spans="1:2" x14ac:dyDescent="0.25">
      <c r="A43" s="44"/>
      <c r="B43" s="44"/>
    </row>
    <row r="44" spans="1:2" x14ac:dyDescent="0.25">
      <c r="A44" s="44"/>
      <c r="B44" s="44"/>
    </row>
  </sheetData>
  <mergeCells count="4">
    <mergeCell ref="A10:B10"/>
    <mergeCell ref="A11:B11"/>
    <mergeCell ref="A12:B12"/>
    <mergeCell ref="A14:B14"/>
  </mergeCells>
  <phoneticPr fontId="0" type="noConversion"/>
  <hyperlinks>
    <hyperlink ref="B17" r:id="rId1" display="consultantplus://offline/ref=DB9E46A34A4B7F7EDEACF8EC580553E25D1EF89033F3C2E91E3DCB7A6CA4E14821qETBG"/>
  </hyperlinks>
  <pageMargins left="0.70866141732283472" right="0.31496062992125984" top="0.78740157480314965" bottom="0.78740157480314965" header="0.31496062992125984" footer="0.31496062992125984"/>
  <pageSetup paperSize="9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61"/>
  <sheetViews>
    <sheetView topLeftCell="A7" workbookViewId="0">
      <selection activeCell="F27" sqref="F27"/>
    </sheetView>
  </sheetViews>
  <sheetFormatPr defaultRowHeight="15.75" x14ac:dyDescent="0.25"/>
  <cols>
    <col min="1" max="1" width="8.5703125" style="6" customWidth="1"/>
    <col min="2" max="2" width="19" style="6" customWidth="1"/>
    <col min="3" max="3" width="13.140625" style="6" customWidth="1"/>
    <col min="4" max="4" width="10.42578125" style="6" customWidth="1"/>
    <col min="5" max="5" width="10.140625" style="6" customWidth="1"/>
    <col min="6" max="6" width="14.140625" style="6" customWidth="1"/>
    <col min="7" max="7" width="7.7109375" style="6" customWidth="1"/>
    <col min="8" max="9" width="8" style="6" customWidth="1"/>
    <col min="10" max="10" width="7.42578125" style="6" customWidth="1"/>
    <col min="11" max="11" width="8.5703125" style="6" customWidth="1"/>
    <col min="12" max="12" width="7.5703125" style="6" customWidth="1"/>
    <col min="13" max="13" width="6.85546875" style="6" customWidth="1"/>
    <col min="14" max="15" width="7" style="6" customWidth="1"/>
    <col min="16" max="16384" width="9.140625" style="6"/>
  </cols>
  <sheetData>
    <row r="2" spans="1:15" ht="18.75" x14ac:dyDescent="0.3">
      <c r="J2" s="31" t="s">
        <v>97</v>
      </c>
    </row>
    <row r="3" spans="1:15" ht="18.75" x14ac:dyDescent="0.3">
      <c r="J3" s="31" t="s">
        <v>138</v>
      </c>
    </row>
    <row r="4" spans="1:15" ht="18.75" x14ac:dyDescent="0.3">
      <c r="J4" s="31" t="s">
        <v>37</v>
      </c>
    </row>
    <row r="5" spans="1:15" ht="18.75" x14ac:dyDescent="0.3">
      <c r="J5" s="31" t="s">
        <v>144</v>
      </c>
    </row>
    <row r="6" spans="1:15" x14ac:dyDescent="0.25">
      <c r="O6" s="29" t="s">
        <v>36</v>
      </c>
    </row>
    <row r="7" spans="1:15" x14ac:dyDescent="0.25">
      <c r="O7" s="29" t="s">
        <v>37</v>
      </c>
    </row>
    <row r="8" spans="1:15" x14ac:dyDescent="0.25">
      <c r="O8" s="29" t="s">
        <v>38</v>
      </c>
    </row>
    <row r="9" spans="1:15" x14ac:dyDescent="0.25">
      <c r="A9" s="7"/>
    </row>
    <row r="10" spans="1:15" x14ac:dyDescent="0.25">
      <c r="G10" s="10" t="s">
        <v>58</v>
      </c>
    </row>
    <row r="11" spans="1:15" x14ac:dyDescent="0.25">
      <c r="G11" s="10" t="s">
        <v>59</v>
      </c>
    </row>
    <row r="12" spans="1:15" x14ac:dyDescent="0.25">
      <c r="G12" s="10" t="s">
        <v>41</v>
      </c>
    </row>
    <row r="13" spans="1:15" x14ac:dyDescent="0.25">
      <c r="G13" s="10" t="s">
        <v>39</v>
      </c>
    </row>
    <row r="14" spans="1:15" x14ac:dyDescent="0.25">
      <c r="G14" s="10" t="s">
        <v>40</v>
      </c>
    </row>
    <row r="15" spans="1:15" x14ac:dyDescent="0.25">
      <c r="A15" s="7"/>
    </row>
    <row r="16" spans="1:15" ht="45.75" customHeight="1" x14ac:dyDescent="0.25">
      <c r="A16" s="131" t="s">
        <v>145</v>
      </c>
      <c r="B16" s="131" t="s">
        <v>60</v>
      </c>
      <c r="C16" s="131" t="s">
        <v>61</v>
      </c>
      <c r="D16" s="131" t="s">
        <v>62</v>
      </c>
      <c r="E16" s="131" t="s">
        <v>63</v>
      </c>
      <c r="F16" s="131"/>
      <c r="G16" s="131" t="s">
        <v>64</v>
      </c>
      <c r="H16" s="131"/>
      <c r="I16" s="131" t="s">
        <v>65</v>
      </c>
      <c r="J16" s="131"/>
      <c r="K16" s="131"/>
      <c r="L16" s="131"/>
      <c r="M16" s="131"/>
      <c r="N16" s="131"/>
      <c r="O16" s="131"/>
    </row>
    <row r="17" spans="1:15" ht="24" customHeight="1" x14ac:dyDescent="0.25">
      <c r="A17" s="131"/>
      <c r="B17" s="131"/>
      <c r="C17" s="131"/>
      <c r="D17" s="131"/>
      <c r="E17" s="131" t="s">
        <v>66</v>
      </c>
      <c r="F17" s="131" t="s">
        <v>67</v>
      </c>
      <c r="G17" s="131" t="s">
        <v>68</v>
      </c>
      <c r="H17" s="131" t="s">
        <v>69</v>
      </c>
      <c r="I17" s="131" t="s">
        <v>70</v>
      </c>
      <c r="J17" s="18" t="s">
        <v>71</v>
      </c>
      <c r="K17" s="18" t="s">
        <v>73</v>
      </c>
      <c r="L17" s="18" t="s">
        <v>75</v>
      </c>
      <c r="M17" s="131" t="s">
        <v>146</v>
      </c>
      <c r="N17" s="131" t="s">
        <v>147</v>
      </c>
      <c r="O17" s="131" t="s">
        <v>148</v>
      </c>
    </row>
    <row r="18" spans="1:15" ht="95.25" customHeight="1" x14ac:dyDescent="0.25">
      <c r="A18" s="131"/>
      <c r="B18" s="131"/>
      <c r="C18" s="131"/>
      <c r="D18" s="131"/>
      <c r="E18" s="131"/>
      <c r="F18" s="131"/>
      <c r="G18" s="131"/>
      <c r="H18" s="131"/>
      <c r="I18" s="131"/>
      <c r="J18" s="18" t="s">
        <v>72</v>
      </c>
      <c r="K18" s="18" t="s">
        <v>74</v>
      </c>
      <c r="L18" s="18" t="s">
        <v>76</v>
      </c>
      <c r="M18" s="131"/>
      <c r="N18" s="131"/>
      <c r="O18" s="131"/>
    </row>
    <row r="19" spans="1:15" x14ac:dyDescent="0.25">
      <c r="A19" s="18">
        <v>1</v>
      </c>
      <c r="B19" s="18">
        <v>2</v>
      </c>
      <c r="C19" s="18">
        <v>3</v>
      </c>
      <c r="D19" s="18">
        <v>4</v>
      </c>
      <c r="E19" s="18">
        <v>5</v>
      </c>
      <c r="F19" s="18">
        <v>6</v>
      </c>
      <c r="G19" s="18">
        <v>7</v>
      </c>
      <c r="H19" s="18">
        <v>8</v>
      </c>
      <c r="I19" s="18">
        <v>9</v>
      </c>
      <c r="J19" s="18">
        <v>10</v>
      </c>
      <c r="K19" s="18">
        <v>11</v>
      </c>
      <c r="L19" s="18">
        <v>12</v>
      </c>
      <c r="M19" s="18">
        <v>13</v>
      </c>
      <c r="N19" s="18">
        <v>14</v>
      </c>
      <c r="O19" s="18">
        <v>15</v>
      </c>
    </row>
    <row r="20" spans="1:15" ht="80.25" customHeight="1" x14ac:dyDescent="0.25">
      <c r="A20" s="19"/>
      <c r="B20" s="19" t="s">
        <v>77</v>
      </c>
      <c r="C20" s="19" t="s">
        <v>78</v>
      </c>
      <c r="D20" s="19" t="s">
        <v>139</v>
      </c>
      <c r="E20" s="19"/>
      <c r="F20" s="19"/>
      <c r="G20" s="18" t="s">
        <v>79</v>
      </c>
      <c r="H20" s="18" t="s">
        <v>55</v>
      </c>
      <c r="I20" s="19"/>
      <c r="J20" s="19"/>
      <c r="K20" s="19"/>
      <c r="L20" s="19"/>
      <c r="M20" s="19"/>
      <c r="N20" s="19"/>
      <c r="O20" s="19"/>
    </row>
    <row r="21" spans="1:15" ht="32.25" customHeight="1" x14ac:dyDescent="0.25">
      <c r="A21" s="19"/>
      <c r="B21" s="24" t="s">
        <v>80</v>
      </c>
      <c r="C21" s="24" t="s">
        <v>78</v>
      </c>
      <c r="D21" s="24"/>
      <c r="E21" s="25">
        <v>38820.160000000003</v>
      </c>
      <c r="F21" s="25">
        <v>87430</v>
      </c>
      <c r="G21" s="24"/>
      <c r="H21" s="24"/>
      <c r="I21" s="25">
        <f>SUM(J21:O21)</f>
        <v>43715</v>
      </c>
      <c r="J21" s="25">
        <v>0</v>
      </c>
      <c r="K21" s="25">
        <v>43715</v>
      </c>
      <c r="L21" s="24"/>
      <c r="M21" s="24"/>
      <c r="N21" s="24"/>
      <c r="O21" s="24"/>
    </row>
    <row r="22" spans="1:15" ht="17.25" customHeight="1" x14ac:dyDescent="0.25">
      <c r="A22" s="19"/>
      <c r="B22" s="19" t="s">
        <v>50</v>
      </c>
      <c r="C22" s="19"/>
      <c r="D22" s="19"/>
      <c r="E22" s="19"/>
      <c r="F22" s="19"/>
      <c r="G22" s="19"/>
      <c r="H22" s="19"/>
      <c r="I22" s="18">
        <f t="shared" ref="I22:I59" si="0">SUM(J22:O22)</f>
        <v>0</v>
      </c>
      <c r="J22" s="19"/>
      <c r="K22" s="19"/>
      <c r="L22" s="19"/>
      <c r="M22" s="19"/>
      <c r="N22" s="19"/>
      <c r="O22" s="19"/>
    </row>
    <row r="23" spans="1:15" ht="19.5" customHeight="1" x14ac:dyDescent="0.25">
      <c r="A23" s="19"/>
      <c r="B23" s="19" t="s">
        <v>51</v>
      </c>
      <c r="C23" s="19"/>
      <c r="D23" s="19"/>
      <c r="E23" s="19"/>
      <c r="F23" s="19"/>
      <c r="G23" s="19"/>
      <c r="H23" s="19"/>
      <c r="I23" s="18">
        <f t="shared" si="0"/>
        <v>0</v>
      </c>
      <c r="J23" s="19"/>
      <c r="K23" s="19"/>
      <c r="L23" s="19"/>
      <c r="M23" s="19"/>
      <c r="N23" s="19"/>
      <c r="O23" s="19"/>
    </row>
    <row r="24" spans="1:15" ht="21" customHeight="1" x14ac:dyDescent="0.25">
      <c r="A24" s="19"/>
      <c r="B24" s="19" t="s">
        <v>52</v>
      </c>
      <c r="C24" s="19"/>
      <c r="D24" s="19"/>
      <c r="E24" s="18">
        <v>19410.080000000002</v>
      </c>
      <c r="F24" s="18">
        <v>43715</v>
      </c>
      <c r="G24" s="19"/>
      <c r="H24" s="19"/>
      <c r="I24" s="18">
        <f t="shared" si="0"/>
        <v>43715</v>
      </c>
      <c r="J24" s="18">
        <v>0</v>
      </c>
      <c r="K24" s="18">
        <v>43715</v>
      </c>
      <c r="L24" s="19"/>
      <c r="M24" s="19"/>
      <c r="N24" s="19"/>
      <c r="O24" s="19"/>
    </row>
    <row r="25" spans="1:15" ht="20.25" customHeight="1" x14ac:dyDescent="0.25">
      <c r="A25" s="19"/>
      <c r="B25" s="19" t="s">
        <v>53</v>
      </c>
      <c r="C25" s="19"/>
      <c r="D25" s="19"/>
      <c r="E25" s="19"/>
      <c r="F25" s="19"/>
      <c r="G25" s="19"/>
      <c r="H25" s="19"/>
      <c r="I25" s="18">
        <f t="shared" si="0"/>
        <v>0</v>
      </c>
      <c r="J25" s="19"/>
      <c r="K25" s="19"/>
      <c r="L25" s="19"/>
      <c r="M25" s="19"/>
      <c r="N25" s="19"/>
      <c r="O25" s="19"/>
    </row>
    <row r="26" spans="1:15" ht="37.5" customHeight="1" x14ac:dyDescent="0.25">
      <c r="A26" s="19"/>
      <c r="B26" s="19" t="s">
        <v>81</v>
      </c>
      <c r="C26" s="19" t="s">
        <v>82</v>
      </c>
      <c r="D26" s="19" t="s">
        <v>139</v>
      </c>
      <c r="E26" s="19"/>
      <c r="F26" s="19"/>
      <c r="G26" s="19"/>
      <c r="H26" s="19"/>
      <c r="I26" s="18">
        <f t="shared" si="0"/>
        <v>0</v>
      </c>
      <c r="J26" s="19"/>
      <c r="K26" s="19"/>
      <c r="L26" s="19"/>
      <c r="M26" s="19"/>
      <c r="N26" s="19"/>
      <c r="O26" s="19"/>
    </row>
    <row r="27" spans="1:15" ht="33.75" customHeight="1" x14ac:dyDescent="0.25">
      <c r="A27" s="19"/>
      <c r="B27" s="24" t="s">
        <v>83</v>
      </c>
      <c r="C27" s="24"/>
      <c r="D27" s="24"/>
      <c r="E27" s="25">
        <v>26035</v>
      </c>
      <c r="F27" s="25">
        <v>26035</v>
      </c>
      <c r="G27" s="25" t="s">
        <v>54</v>
      </c>
      <c r="H27" s="25" t="s">
        <v>54</v>
      </c>
      <c r="I27" s="25">
        <f t="shared" si="0"/>
        <v>26035</v>
      </c>
      <c r="J27" s="28">
        <v>5601.6</v>
      </c>
      <c r="K27" s="28">
        <v>20433.400000000001</v>
      </c>
      <c r="L27" s="24"/>
      <c r="M27" s="24"/>
      <c r="N27" s="24"/>
      <c r="O27" s="24"/>
    </row>
    <row r="28" spans="1:15" ht="32.25" customHeight="1" x14ac:dyDescent="0.25">
      <c r="A28" s="19"/>
      <c r="B28" s="19" t="s">
        <v>50</v>
      </c>
      <c r="C28" s="19"/>
      <c r="D28" s="19"/>
      <c r="E28" s="19"/>
      <c r="F28" s="19"/>
      <c r="G28" s="19"/>
      <c r="H28" s="19"/>
      <c r="I28" s="18">
        <f t="shared" si="0"/>
        <v>0</v>
      </c>
      <c r="J28" s="19"/>
      <c r="K28" s="19"/>
      <c r="L28" s="19"/>
      <c r="M28" s="19"/>
      <c r="N28" s="19"/>
      <c r="O28" s="19"/>
    </row>
    <row r="29" spans="1:15" ht="21" customHeight="1" x14ac:dyDescent="0.25">
      <c r="A29" s="19"/>
      <c r="B29" s="19" t="s">
        <v>51</v>
      </c>
      <c r="C29" s="19"/>
      <c r="D29" s="19"/>
      <c r="E29" s="19"/>
      <c r="F29" s="19"/>
      <c r="G29" s="19"/>
      <c r="H29" s="19"/>
      <c r="I29" s="18">
        <f t="shared" si="0"/>
        <v>0</v>
      </c>
      <c r="J29" s="19"/>
      <c r="K29" s="19"/>
      <c r="L29" s="19"/>
      <c r="M29" s="19"/>
      <c r="N29" s="19"/>
      <c r="O29" s="19"/>
    </row>
    <row r="30" spans="1:15" ht="21" customHeight="1" x14ac:dyDescent="0.25">
      <c r="A30" s="19"/>
      <c r="B30" s="19" t="s">
        <v>52</v>
      </c>
      <c r="C30" s="19"/>
      <c r="D30" s="19"/>
      <c r="E30" s="18">
        <v>26035</v>
      </c>
      <c r="F30" s="18">
        <v>26035</v>
      </c>
      <c r="G30" s="18" t="s">
        <v>54</v>
      </c>
      <c r="H30" s="18" t="s">
        <v>54</v>
      </c>
      <c r="I30" s="18">
        <f t="shared" si="0"/>
        <v>26035</v>
      </c>
      <c r="J30" s="18">
        <v>5601.6</v>
      </c>
      <c r="K30" s="19">
        <v>20433.400000000001</v>
      </c>
      <c r="L30" s="19"/>
      <c r="M30" s="19"/>
      <c r="N30" s="19"/>
      <c r="O30" s="19"/>
    </row>
    <row r="31" spans="1:15" ht="22.5" customHeight="1" x14ac:dyDescent="0.25">
      <c r="A31" s="19"/>
      <c r="B31" s="19" t="s">
        <v>53</v>
      </c>
      <c r="C31" s="19"/>
      <c r="D31" s="19"/>
      <c r="E31" s="19"/>
      <c r="F31" s="19"/>
      <c r="G31" s="19"/>
      <c r="H31" s="19"/>
      <c r="I31" s="18">
        <f t="shared" si="0"/>
        <v>0</v>
      </c>
      <c r="J31" s="19"/>
      <c r="K31" s="19"/>
      <c r="L31" s="19"/>
      <c r="M31" s="19"/>
      <c r="N31" s="19"/>
      <c r="O31" s="19"/>
    </row>
    <row r="32" spans="1:15" ht="54" customHeight="1" x14ac:dyDescent="0.25">
      <c r="A32" s="19"/>
      <c r="B32" s="19" t="s">
        <v>84</v>
      </c>
      <c r="C32" s="19" t="s">
        <v>85</v>
      </c>
      <c r="D32" s="19" t="s">
        <v>139</v>
      </c>
      <c r="E32" s="19"/>
      <c r="F32" s="19"/>
      <c r="G32" s="19"/>
      <c r="H32" s="19"/>
      <c r="I32" s="18">
        <f t="shared" si="0"/>
        <v>0</v>
      </c>
      <c r="J32" s="19"/>
      <c r="K32" s="19"/>
      <c r="L32" s="19"/>
      <c r="M32" s="19"/>
      <c r="N32" s="19"/>
      <c r="O32" s="19"/>
    </row>
    <row r="33" spans="1:15" ht="33" customHeight="1" x14ac:dyDescent="0.25">
      <c r="A33" s="19"/>
      <c r="B33" s="24" t="s">
        <v>86</v>
      </c>
      <c r="C33" s="24"/>
      <c r="D33" s="24"/>
      <c r="E33" s="25">
        <v>35773</v>
      </c>
      <c r="F33" s="25">
        <v>35773</v>
      </c>
      <c r="G33" s="25" t="s">
        <v>54</v>
      </c>
      <c r="H33" s="25" t="s">
        <v>56</v>
      </c>
      <c r="I33" s="25">
        <f>SUM(J33:O33)</f>
        <v>17886.5</v>
      </c>
      <c r="J33" s="25">
        <f>J36</f>
        <v>1100</v>
      </c>
      <c r="K33" s="25">
        <f>K36</f>
        <v>10210.450000000001</v>
      </c>
      <c r="L33" s="25">
        <f>L36</f>
        <v>6576.05</v>
      </c>
      <c r="M33" s="24"/>
      <c r="N33" s="24"/>
      <c r="O33" s="24"/>
    </row>
    <row r="34" spans="1:15" ht="20.25" customHeight="1" x14ac:dyDescent="0.25">
      <c r="A34" s="19"/>
      <c r="B34" s="19" t="s">
        <v>50</v>
      </c>
      <c r="C34" s="19"/>
      <c r="D34" s="19"/>
      <c r="E34" s="19"/>
      <c r="F34" s="19"/>
      <c r="G34" s="19"/>
      <c r="H34" s="19"/>
      <c r="I34" s="18">
        <f t="shared" si="0"/>
        <v>0</v>
      </c>
      <c r="J34" s="19"/>
      <c r="K34" s="19"/>
      <c r="L34" s="19"/>
      <c r="M34" s="19"/>
      <c r="N34" s="19"/>
      <c r="O34" s="19"/>
    </row>
    <row r="35" spans="1:15" ht="17.25" customHeight="1" x14ac:dyDescent="0.25">
      <c r="A35" s="19"/>
      <c r="B35" s="19" t="s">
        <v>51</v>
      </c>
      <c r="C35" s="19"/>
      <c r="D35" s="19"/>
      <c r="E35" s="19"/>
      <c r="F35" s="19"/>
      <c r="G35" s="19"/>
      <c r="H35" s="19"/>
      <c r="I35" s="18">
        <f t="shared" si="0"/>
        <v>0</v>
      </c>
      <c r="J35" s="19"/>
      <c r="K35" s="19"/>
      <c r="L35" s="19"/>
      <c r="M35" s="19"/>
      <c r="N35" s="19"/>
      <c r="O35" s="19"/>
    </row>
    <row r="36" spans="1:15" ht="18" customHeight="1" x14ac:dyDescent="0.25">
      <c r="A36" s="19"/>
      <c r="B36" s="19" t="s">
        <v>52</v>
      </c>
      <c r="C36" s="19"/>
      <c r="D36" s="19"/>
      <c r="E36" s="18">
        <v>17886.5</v>
      </c>
      <c r="F36" s="18">
        <v>17886.5</v>
      </c>
      <c r="G36" s="19"/>
      <c r="H36" s="19"/>
      <c r="I36" s="18">
        <f t="shared" si="0"/>
        <v>17886.5</v>
      </c>
      <c r="J36" s="18">
        <v>1100</v>
      </c>
      <c r="K36" s="18">
        <f>11310.45-J36</f>
        <v>10210.450000000001</v>
      </c>
      <c r="L36" s="18">
        <v>6576.05</v>
      </c>
      <c r="M36" s="19"/>
      <c r="N36" s="19"/>
      <c r="O36" s="19"/>
    </row>
    <row r="37" spans="1:15" ht="20.25" customHeight="1" x14ac:dyDescent="0.25">
      <c r="A37" s="19"/>
      <c r="B37" s="19" t="s">
        <v>53</v>
      </c>
      <c r="C37" s="19"/>
      <c r="D37" s="19"/>
      <c r="E37" s="19"/>
      <c r="F37" s="19"/>
      <c r="G37" s="19"/>
      <c r="H37" s="19"/>
      <c r="I37" s="18">
        <f t="shared" si="0"/>
        <v>0</v>
      </c>
      <c r="J37" s="19"/>
      <c r="K37" s="19"/>
      <c r="L37" s="19"/>
      <c r="M37" s="19"/>
      <c r="N37" s="19"/>
      <c r="O37" s="19"/>
    </row>
    <row r="38" spans="1:15" ht="38.25" customHeight="1" x14ac:dyDescent="0.25">
      <c r="A38" s="19"/>
      <c r="B38" s="19" t="s">
        <v>87</v>
      </c>
      <c r="C38" s="19" t="s">
        <v>88</v>
      </c>
      <c r="D38" s="19" t="s">
        <v>139</v>
      </c>
      <c r="E38" s="19"/>
      <c r="F38" s="19"/>
      <c r="G38" s="19"/>
      <c r="H38" s="19"/>
      <c r="I38" s="18">
        <f t="shared" si="0"/>
        <v>0</v>
      </c>
      <c r="J38" s="19"/>
      <c r="K38" s="19"/>
      <c r="L38" s="19"/>
      <c r="M38" s="19"/>
      <c r="N38" s="19"/>
      <c r="O38" s="19"/>
    </row>
    <row r="39" spans="1:15" ht="36" customHeight="1" x14ac:dyDescent="0.25">
      <c r="A39" s="19"/>
      <c r="B39" s="24" t="s">
        <v>89</v>
      </c>
      <c r="C39" s="24"/>
      <c r="D39" s="24"/>
      <c r="E39" s="25">
        <v>331963.12</v>
      </c>
      <c r="F39" s="25">
        <v>331963.12</v>
      </c>
      <c r="G39" s="25" t="s">
        <v>90</v>
      </c>
      <c r="H39" s="25" t="s">
        <v>57</v>
      </c>
      <c r="I39" s="25">
        <f t="shared" si="0"/>
        <v>83979.95</v>
      </c>
      <c r="J39" s="25">
        <f>J42</f>
        <v>0</v>
      </c>
      <c r="K39" s="25">
        <v>9214.5499999999993</v>
      </c>
      <c r="L39" s="25">
        <v>19243.099999999999</v>
      </c>
      <c r="M39" s="25">
        <v>19046.599999999999</v>
      </c>
      <c r="N39" s="25">
        <v>18350.150000000001</v>
      </c>
      <c r="O39" s="25">
        <v>18125.55</v>
      </c>
    </row>
    <row r="40" spans="1:15" ht="17.25" customHeight="1" x14ac:dyDescent="0.25">
      <c r="A40" s="19"/>
      <c r="B40" s="19" t="s">
        <v>50</v>
      </c>
      <c r="C40" s="19"/>
      <c r="D40" s="19"/>
      <c r="E40" s="19"/>
      <c r="F40" s="19"/>
      <c r="G40" s="19"/>
      <c r="H40" s="19"/>
      <c r="I40" s="18">
        <f t="shared" si="0"/>
        <v>0</v>
      </c>
      <c r="J40" s="19"/>
      <c r="K40" s="19"/>
      <c r="L40" s="19"/>
      <c r="M40" s="19"/>
      <c r="N40" s="19"/>
      <c r="O40" s="19"/>
    </row>
    <row r="41" spans="1:15" ht="19.5" customHeight="1" x14ac:dyDescent="0.25">
      <c r="A41" s="19"/>
      <c r="B41" s="19" t="s">
        <v>51</v>
      </c>
      <c r="C41" s="19"/>
      <c r="D41" s="19"/>
      <c r="E41" s="19"/>
      <c r="F41" s="19"/>
      <c r="G41" s="19"/>
      <c r="H41" s="19"/>
      <c r="I41" s="18">
        <f t="shared" si="0"/>
        <v>0</v>
      </c>
      <c r="J41" s="19"/>
      <c r="K41" s="19"/>
      <c r="L41" s="19"/>
      <c r="M41" s="19"/>
      <c r="N41" s="19"/>
      <c r="O41" s="19"/>
    </row>
    <row r="42" spans="1:15" ht="15.75" customHeight="1" x14ac:dyDescent="0.25">
      <c r="A42" s="19"/>
      <c r="B42" s="19" t="s">
        <v>52</v>
      </c>
      <c r="C42" s="19"/>
      <c r="D42" s="19"/>
      <c r="E42" s="19"/>
      <c r="F42" s="19"/>
      <c r="G42" s="19"/>
      <c r="H42" s="19"/>
      <c r="I42" s="18">
        <f t="shared" si="0"/>
        <v>93390.95</v>
      </c>
      <c r="J42" s="18">
        <v>0</v>
      </c>
      <c r="K42" s="18">
        <v>5000</v>
      </c>
      <c r="L42" s="18">
        <f>37868.65-5000</f>
        <v>32868.65</v>
      </c>
      <c r="M42" s="18">
        <v>19046.599999999999</v>
      </c>
      <c r="N42" s="18">
        <v>18350.150000000001</v>
      </c>
      <c r="O42" s="18">
        <v>18125.55</v>
      </c>
    </row>
    <row r="43" spans="1:15" ht="18" customHeight="1" x14ac:dyDescent="0.25">
      <c r="A43" s="19"/>
      <c r="B43" s="19" t="s">
        <v>53</v>
      </c>
      <c r="C43" s="19"/>
      <c r="D43" s="19"/>
      <c r="E43" s="19"/>
      <c r="F43" s="19"/>
      <c r="G43" s="19"/>
      <c r="H43" s="19"/>
      <c r="I43" s="18">
        <f t="shared" si="0"/>
        <v>0</v>
      </c>
      <c r="J43" s="19"/>
      <c r="K43" s="19"/>
      <c r="L43" s="19"/>
      <c r="M43" s="19"/>
      <c r="N43" s="19"/>
      <c r="O43" s="19"/>
    </row>
    <row r="44" spans="1:15" ht="48.75" customHeight="1" x14ac:dyDescent="0.25">
      <c r="A44" s="19"/>
      <c r="B44" s="19" t="s">
        <v>91</v>
      </c>
      <c r="C44" s="19" t="s">
        <v>92</v>
      </c>
      <c r="D44" s="19" t="s">
        <v>139</v>
      </c>
      <c r="E44" s="19"/>
      <c r="F44" s="19"/>
      <c r="G44" s="19"/>
      <c r="H44" s="19"/>
      <c r="I44" s="18">
        <f t="shared" si="0"/>
        <v>0</v>
      </c>
      <c r="J44" s="19"/>
      <c r="K44" s="19"/>
      <c r="L44" s="19"/>
      <c r="M44" s="19"/>
      <c r="N44" s="19"/>
      <c r="O44" s="19"/>
    </row>
    <row r="45" spans="1:15" ht="30" customHeight="1" x14ac:dyDescent="0.25">
      <c r="A45" s="19"/>
      <c r="B45" s="24" t="s">
        <v>93</v>
      </c>
      <c r="C45" s="24"/>
      <c r="D45" s="24"/>
      <c r="E45" s="25">
        <v>426267</v>
      </c>
      <c r="F45" s="25">
        <v>507431.8</v>
      </c>
      <c r="G45" s="25" t="s">
        <v>90</v>
      </c>
      <c r="H45" s="25" t="s">
        <v>57</v>
      </c>
      <c r="I45" s="25">
        <f t="shared" si="0"/>
        <v>163715.65</v>
      </c>
      <c r="J45" s="25">
        <f>J48</f>
        <v>0</v>
      </c>
      <c r="K45" s="25">
        <f>K48</f>
        <v>55088.649999999994</v>
      </c>
      <c r="L45" s="25">
        <v>27433.35</v>
      </c>
      <c r="M45" s="25">
        <v>27359.35</v>
      </c>
      <c r="N45" s="25">
        <v>27137.4</v>
      </c>
      <c r="O45" s="25">
        <v>26696.9</v>
      </c>
    </row>
    <row r="46" spans="1:15" ht="17.25" customHeight="1" x14ac:dyDescent="0.25">
      <c r="A46" s="19"/>
      <c r="B46" s="19" t="s">
        <v>50</v>
      </c>
      <c r="C46" s="19"/>
      <c r="D46" s="19"/>
      <c r="E46" s="19"/>
      <c r="F46" s="19"/>
      <c r="G46" s="19"/>
      <c r="H46" s="19"/>
      <c r="I46" s="18">
        <f t="shared" si="0"/>
        <v>0</v>
      </c>
      <c r="J46" s="19"/>
      <c r="K46" s="19"/>
      <c r="L46" s="19"/>
      <c r="M46" s="19"/>
      <c r="N46" s="19"/>
      <c r="O46" s="19"/>
    </row>
    <row r="47" spans="1:15" ht="16.5" customHeight="1" x14ac:dyDescent="0.25">
      <c r="A47" s="19"/>
      <c r="B47" s="19" t="s">
        <v>51</v>
      </c>
      <c r="C47" s="19"/>
      <c r="D47" s="19"/>
      <c r="E47" s="19"/>
      <c r="F47" s="19"/>
      <c r="G47" s="19"/>
      <c r="H47" s="19"/>
      <c r="I47" s="18">
        <f t="shared" si="0"/>
        <v>0</v>
      </c>
      <c r="J47" s="19"/>
      <c r="K47" s="19"/>
      <c r="L47" s="19"/>
      <c r="M47" s="19"/>
      <c r="N47" s="19"/>
      <c r="O47" s="19"/>
    </row>
    <row r="48" spans="1:15" ht="19.5" customHeight="1" x14ac:dyDescent="0.25">
      <c r="A48" s="19"/>
      <c r="B48" s="19" t="s">
        <v>52</v>
      </c>
      <c r="C48" s="19"/>
      <c r="D48" s="19"/>
      <c r="E48" s="18">
        <v>191592.95</v>
      </c>
      <c r="F48" s="18">
        <v>253715.9</v>
      </c>
      <c r="G48" s="19"/>
      <c r="H48" s="19"/>
      <c r="I48" s="18">
        <f t="shared" si="0"/>
        <v>163715.65</v>
      </c>
      <c r="J48" s="18">
        <v>0</v>
      </c>
      <c r="K48" s="18">
        <v>55088.649999999994</v>
      </c>
      <c r="L48" s="18">
        <v>27433.35</v>
      </c>
      <c r="M48" s="18">
        <v>27359.35</v>
      </c>
      <c r="N48" s="18">
        <v>27137.4</v>
      </c>
      <c r="O48" s="18">
        <v>26696.9</v>
      </c>
    </row>
    <row r="49" spans="1:15" ht="17.25" customHeight="1" x14ac:dyDescent="0.25">
      <c r="A49" s="19"/>
      <c r="B49" s="19" t="s">
        <v>53</v>
      </c>
      <c r="C49" s="19"/>
      <c r="D49" s="19"/>
      <c r="E49" s="19"/>
      <c r="F49" s="19"/>
      <c r="G49" s="19"/>
      <c r="H49" s="19"/>
      <c r="I49" s="18">
        <f t="shared" si="0"/>
        <v>0</v>
      </c>
      <c r="J49" s="19"/>
      <c r="K49" s="19"/>
      <c r="L49" s="19"/>
      <c r="M49" s="19"/>
      <c r="N49" s="19"/>
      <c r="O49" s="19"/>
    </row>
    <row r="50" spans="1:15" ht="33" hidden="1" customHeight="1" x14ac:dyDescent="0.25">
      <c r="A50" s="19"/>
      <c r="B50" s="19" t="s">
        <v>94</v>
      </c>
      <c r="C50" s="19" t="s">
        <v>78</v>
      </c>
      <c r="D50" s="19" t="s">
        <v>139</v>
      </c>
      <c r="E50" s="19"/>
      <c r="F50" s="19"/>
      <c r="G50" s="19"/>
      <c r="H50" s="19"/>
      <c r="I50" s="18">
        <f t="shared" si="0"/>
        <v>0</v>
      </c>
      <c r="J50" s="19"/>
      <c r="K50" s="19"/>
      <c r="L50" s="19"/>
      <c r="M50" s="19"/>
      <c r="N50" s="19"/>
      <c r="O50" s="19"/>
    </row>
    <row r="51" spans="1:15" ht="30.75" hidden="1" customHeight="1" x14ac:dyDescent="0.25">
      <c r="A51" s="19"/>
      <c r="B51" s="24" t="s">
        <v>95</v>
      </c>
      <c r="C51" s="24"/>
      <c r="D51" s="24"/>
      <c r="E51" s="25"/>
      <c r="F51" s="25"/>
      <c r="G51" s="25">
        <v>2015</v>
      </c>
      <c r="H51" s="25">
        <v>2020</v>
      </c>
      <c r="I51" s="25"/>
      <c r="J51" s="25">
        <v>0</v>
      </c>
      <c r="K51" s="25"/>
      <c r="L51" s="25"/>
      <c r="M51" s="25"/>
      <c r="N51" s="25"/>
      <c r="O51" s="25"/>
    </row>
    <row r="52" spans="1:15" ht="19.5" hidden="1" customHeight="1" x14ac:dyDescent="0.25">
      <c r="A52" s="19"/>
      <c r="B52" s="19" t="s">
        <v>51</v>
      </c>
      <c r="C52" s="19"/>
      <c r="D52" s="19"/>
      <c r="E52" s="19"/>
      <c r="F52" s="19"/>
      <c r="G52" s="19"/>
      <c r="H52" s="19"/>
      <c r="I52" s="18">
        <f t="shared" si="0"/>
        <v>0</v>
      </c>
      <c r="J52" s="19"/>
      <c r="K52" s="19"/>
      <c r="L52" s="19"/>
      <c r="M52" s="19"/>
      <c r="N52" s="19"/>
      <c r="O52" s="19"/>
    </row>
    <row r="53" spans="1:15" ht="17.25" hidden="1" customHeight="1" x14ac:dyDescent="0.25">
      <c r="A53" s="19"/>
      <c r="B53" s="19" t="s">
        <v>52</v>
      </c>
      <c r="C53" s="19"/>
      <c r="D53" s="19"/>
      <c r="E53" s="18"/>
      <c r="F53" s="18"/>
      <c r="G53" s="19"/>
      <c r="H53" s="19"/>
      <c r="I53" s="18"/>
      <c r="J53" s="18">
        <v>0</v>
      </c>
      <c r="K53" s="18"/>
      <c r="L53" s="18"/>
      <c r="M53" s="18"/>
      <c r="N53" s="18"/>
      <c r="O53" s="18"/>
    </row>
    <row r="54" spans="1:15" ht="17.25" hidden="1" customHeight="1" x14ac:dyDescent="0.25">
      <c r="A54" s="19"/>
      <c r="B54" s="19" t="s">
        <v>53</v>
      </c>
      <c r="C54" s="19"/>
      <c r="D54" s="19"/>
      <c r="E54" s="19"/>
      <c r="F54" s="19"/>
      <c r="G54" s="19"/>
      <c r="H54" s="19"/>
      <c r="I54" s="18">
        <f t="shared" si="0"/>
        <v>0</v>
      </c>
      <c r="J54" s="19"/>
      <c r="K54" s="19"/>
      <c r="L54" s="19"/>
      <c r="M54" s="19"/>
      <c r="N54" s="19"/>
      <c r="O54" s="19"/>
    </row>
    <row r="55" spans="1:15" ht="31.5" x14ac:dyDescent="0.25">
      <c r="A55" s="19"/>
      <c r="B55" s="26" t="s">
        <v>96</v>
      </c>
      <c r="C55" s="26"/>
      <c r="D55" s="26"/>
      <c r="E55" s="27"/>
      <c r="F55" s="27"/>
      <c r="G55" s="26"/>
      <c r="H55" s="26"/>
      <c r="I55" s="27">
        <f t="shared" si="0"/>
        <v>335332.09999999998</v>
      </c>
      <c r="J55" s="27">
        <f t="shared" ref="J55:O55" si="1">J51+J45+J39+J33+J27+J21</f>
        <v>6701.6</v>
      </c>
      <c r="K55" s="27">
        <f t="shared" si="1"/>
        <v>138662.04999999999</v>
      </c>
      <c r="L55" s="27">
        <f t="shared" si="1"/>
        <v>53252.5</v>
      </c>
      <c r="M55" s="27">
        <f t="shared" si="1"/>
        <v>46405.95</v>
      </c>
      <c r="N55" s="27">
        <f t="shared" si="1"/>
        <v>45487.55</v>
      </c>
      <c r="O55" s="27">
        <f t="shared" si="1"/>
        <v>44822.45</v>
      </c>
    </row>
    <row r="56" spans="1:15" ht="15.75" customHeight="1" x14ac:dyDescent="0.25">
      <c r="A56" s="19"/>
      <c r="B56" s="19" t="s">
        <v>50</v>
      </c>
      <c r="C56" s="19"/>
      <c r="D56" s="19"/>
      <c r="E56" s="19"/>
      <c r="F56" s="19"/>
      <c r="G56" s="19"/>
      <c r="H56" s="19"/>
      <c r="I56" s="18">
        <f t="shared" si="0"/>
        <v>0</v>
      </c>
      <c r="J56" s="19"/>
      <c r="K56" s="19"/>
      <c r="L56" s="19"/>
      <c r="M56" s="19"/>
      <c r="N56" s="19"/>
      <c r="O56" s="19"/>
    </row>
    <row r="57" spans="1:15" ht="18.75" customHeight="1" x14ac:dyDescent="0.25">
      <c r="A57" s="19"/>
      <c r="B57" s="19" t="s">
        <v>51</v>
      </c>
      <c r="C57" s="19"/>
      <c r="D57" s="19"/>
      <c r="E57" s="19"/>
      <c r="F57" s="19"/>
      <c r="G57" s="19"/>
      <c r="H57" s="19"/>
      <c r="I57" s="18">
        <f t="shared" si="0"/>
        <v>0</v>
      </c>
      <c r="J57" s="19"/>
      <c r="K57" s="19"/>
      <c r="L57" s="19"/>
      <c r="M57" s="19"/>
      <c r="N57" s="19"/>
      <c r="O57" s="19"/>
    </row>
    <row r="58" spans="1:15" ht="15.75" customHeight="1" x14ac:dyDescent="0.25">
      <c r="A58" s="19"/>
      <c r="B58" s="19" t="s">
        <v>52</v>
      </c>
      <c r="C58" s="19"/>
      <c r="D58" s="19"/>
      <c r="E58" s="18">
        <f>E53+E48+E42+E36+E30+E24</f>
        <v>254924.53000000003</v>
      </c>
      <c r="F58" s="18">
        <f>F53+F48+F42+F36+F30+F24</f>
        <v>341352.4</v>
      </c>
      <c r="G58" s="19"/>
      <c r="H58" s="19"/>
      <c r="I58" s="18">
        <f t="shared" si="0"/>
        <v>344743.10000000003</v>
      </c>
      <c r="J58" s="18">
        <f t="shared" ref="J58:O58" si="2">J53+J48+J42+J36+J30+J24</f>
        <v>6701.6</v>
      </c>
      <c r="K58" s="18">
        <f t="shared" si="2"/>
        <v>134447.5</v>
      </c>
      <c r="L58" s="18">
        <f t="shared" si="2"/>
        <v>66878.05</v>
      </c>
      <c r="M58" s="18">
        <f t="shared" si="2"/>
        <v>46405.95</v>
      </c>
      <c r="N58" s="18">
        <f t="shared" si="2"/>
        <v>45487.55</v>
      </c>
      <c r="O58" s="18">
        <f t="shared" si="2"/>
        <v>44822.45</v>
      </c>
    </row>
    <row r="59" spans="1:15" ht="17.25" customHeight="1" x14ac:dyDescent="0.25">
      <c r="A59" s="19"/>
      <c r="B59" s="19" t="s">
        <v>53</v>
      </c>
      <c r="C59" s="19"/>
      <c r="D59" s="19"/>
      <c r="E59" s="19"/>
      <c r="F59" s="19"/>
      <c r="G59" s="19"/>
      <c r="H59" s="19"/>
      <c r="I59" s="18">
        <f t="shared" si="0"/>
        <v>0</v>
      </c>
      <c r="J59" s="19"/>
      <c r="K59" s="19"/>
      <c r="L59" s="19"/>
      <c r="M59" s="19"/>
      <c r="N59" s="19"/>
      <c r="O59" s="19"/>
    </row>
    <row r="60" spans="1:15" ht="75" customHeight="1" x14ac:dyDescent="0.25"/>
    <row r="61" spans="1:15" ht="18.75" x14ac:dyDescent="0.3">
      <c r="B61" s="8" t="s">
        <v>110</v>
      </c>
    </row>
  </sheetData>
  <mergeCells count="15">
    <mergeCell ref="E16:F16"/>
    <mergeCell ref="A16:A18"/>
    <mergeCell ref="B16:B18"/>
    <mergeCell ref="C16:C18"/>
    <mergeCell ref="D16:D18"/>
    <mergeCell ref="E17:E18"/>
    <mergeCell ref="F17:F18"/>
    <mergeCell ref="I17:I18"/>
    <mergeCell ref="M17:M18"/>
    <mergeCell ref="N17:N18"/>
    <mergeCell ref="O17:O18"/>
    <mergeCell ref="G16:H16"/>
    <mergeCell ref="I16:O16"/>
    <mergeCell ref="G17:G18"/>
    <mergeCell ref="H17:H18"/>
  </mergeCells>
  <phoneticPr fontId="0" type="noConversion"/>
  <pageMargins left="0.23622047244094491" right="0.15748031496062992" top="0.55118110236220474" bottom="0.19685039370078741" header="0.43307086614173229" footer="0.19685039370078741"/>
  <pageSetup paperSize="9" fitToHeight="2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21"/>
  <sheetViews>
    <sheetView view="pageBreakPreview" topLeftCell="A7" zoomScale="60" zoomScaleNormal="100" workbookViewId="0">
      <selection activeCell="B19" sqref="B19"/>
    </sheetView>
  </sheetViews>
  <sheetFormatPr defaultRowHeight="15.75" x14ac:dyDescent="0.25"/>
  <cols>
    <col min="1" max="1" width="32.28515625" style="9" customWidth="1"/>
    <col min="2" max="2" width="59" style="9" customWidth="1"/>
    <col min="3" max="16384" width="9.140625" style="9"/>
  </cols>
  <sheetData>
    <row r="1" spans="1:4" x14ac:dyDescent="0.25">
      <c r="A1" s="6"/>
      <c r="B1" s="6"/>
      <c r="C1" s="6"/>
      <c r="D1" s="6"/>
    </row>
    <row r="2" spans="1:4" ht="18.75" x14ac:dyDescent="0.3">
      <c r="A2" s="6"/>
      <c r="B2" s="31" t="s">
        <v>140</v>
      </c>
    </row>
    <row r="3" spans="1:4" ht="18.75" x14ac:dyDescent="0.3">
      <c r="A3" s="6"/>
      <c r="B3" s="31" t="s">
        <v>141</v>
      </c>
    </row>
    <row r="4" spans="1:4" ht="18.75" x14ac:dyDescent="0.3">
      <c r="A4" s="6"/>
      <c r="B4" s="31" t="s">
        <v>142</v>
      </c>
    </row>
    <row r="5" spans="1:4" ht="18.75" x14ac:dyDescent="0.3">
      <c r="A5" s="6"/>
      <c r="B5" s="31" t="s">
        <v>143</v>
      </c>
    </row>
    <row r="6" spans="1:4" x14ac:dyDescent="0.25">
      <c r="A6" s="6"/>
      <c r="B6" s="29" t="s">
        <v>36</v>
      </c>
    </row>
    <row r="7" spans="1:4" x14ac:dyDescent="0.25">
      <c r="A7" s="6"/>
      <c r="B7" s="29" t="s">
        <v>37</v>
      </c>
    </row>
    <row r="8" spans="1:4" x14ac:dyDescent="0.25">
      <c r="A8" s="6"/>
      <c r="B8" s="29" t="s">
        <v>38</v>
      </c>
    </row>
    <row r="9" spans="1:4" x14ac:dyDescent="0.25">
      <c r="A9" s="7"/>
      <c r="B9" s="30"/>
      <c r="C9" s="6"/>
      <c r="D9" s="6"/>
    </row>
    <row r="10" spans="1:4" x14ac:dyDescent="0.25">
      <c r="A10" s="132" t="s">
        <v>98</v>
      </c>
      <c r="B10" s="132"/>
      <c r="C10" s="11"/>
      <c r="D10" s="6"/>
    </row>
    <row r="11" spans="1:4" x14ac:dyDescent="0.25">
      <c r="A11" s="132" t="s">
        <v>99</v>
      </c>
      <c r="B11" s="132"/>
      <c r="C11" s="11"/>
      <c r="D11" s="6"/>
    </row>
    <row r="12" spans="1:4" x14ac:dyDescent="0.25">
      <c r="A12" s="132" t="s">
        <v>100</v>
      </c>
      <c r="B12" s="132"/>
      <c r="C12" s="11"/>
      <c r="D12" s="6"/>
    </row>
    <row r="13" spans="1:4" x14ac:dyDescent="0.25">
      <c r="A13" s="11" t="s">
        <v>101</v>
      </c>
      <c r="B13" s="11"/>
      <c r="C13" s="11"/>
      <c r="D13" s="6"/>
    </row>
    <row r="14" spans="1:4" x14ac:dyDescent="0.25">
      <c r="A14" s="132" t="s">
        <v>40</v>
      </c>
      <c r="B14" s="132"/>
      <c r="C14" s="6"/>
      <c r="D14" s="6"/>
    </row>
    <row r="15" spans="1:4" ht="16.5" thickBot="1" x14ac:dyDescent="0.3">
      <c r="A15" s="7"/>
      <c r="B15" s="6"/>
      <c r="C15" s="6"/>
      <c r="D15" s="6"/>
    </row>
    <row r="16" spans="1:4" ht="66" customHeight="1" x14ac:dyDescent="0.25">
      <c r="A16" s="12" t="s">
        <v>102</v>
      </c>
      <c r="B16" s="13" t="s">
        <v>109</v>
      </c>
      <c r="C16" s="6"/>
      <c r="D16" s="6"/>
    </row>
    <row r="17" spans="1:4" ht="137.25" customHeight="1" x14ac:dyDescent="0.25">
      <c r="A17" s="14" t="s">
        <v>103</v>
      </c>
      <c r="B17" s="15" t="s">
        <v>107</v>
      </c>
      <c r="C17" s="6"/>
      <c r="D17" s="6"/>
    </row>
    <row r="18" spans="1:4" ht="105.75" customHeight="1" x14ac:dyDescent="0.25">
      <c r="A18" s="14" t="s">
        <v>104</v>
      </c>
      <c r="B18" s="15" t="s">
        <v>105</v>
      </c>
      <c r="C18" s="6"/>
      <c r="D18" s="6"/>
    </row>
    <row r="19" spans="1:4" ht="94.5" customHeight="1" thickBot="1" x14ac:dyDescent="0.3">
      <c r="A19" s="16" t="s">
        <v>106</v>
      </c>
      <c r="B19" s="17" t="s">
        <v>108</v>
      </c>
      <c r="C19" s="6"/>
      <c r="D19" s="6"/>
    </row>
    <row r="20" spans="1:4" ht="75" customHeight="1" x14ac:dyDescent="0.25"/>
    <row r="21" spans="1:4" ht="18.75" x14ac:dyDescent="0.3">
      <c r="A21" s="8" t="s">
        <v>110</v>
      </c>
    </row>
  </sheetData>
  <mergeCells count="4">
    <mergeCell ref="A14:B14"/>
    <mergeCell ref="A10:B10"/>
    <mergeCell ref="A11:B11"/>
    <mergeCell ref="A12:B12"/>
  </mergeCells>
  <phoneticPr fontId="0" type="noConversion"/>
  <hyperlinks>
    <hyperlink ref="B17" r:id="rId1" display="consultantplus://offline/ref=DB9E46A34A4B7F7EDEACF8EC580553E25D1EF89033F3C2E91E3DCB7A6CA4E14821qETBG"/>
  </hyperlinks>
  <pageMargins left="0.70866141732283472" right="0.31496062992125984" top="0.78740157480314965" bottom="0.78740157480314965" header="0.31496062992125984" footer="0.31496062992125984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5</vt:i4>
      </vt:variant>
    </vt:vector>
  </HeadingPairs>
  <TitlesOfParts>
    <vt:vector size="11" baseType="lpstr">
      <vt:lpstr>Sheet1</vt:lpstr>
      <vt:lpstr>Приложение 1</vt:lpstr>
      <vt:lpstr>Приложение 2</vt:lpstr>
      <vt:lpstr>прил 5</vt:lpstr>
      <vt:lpstr>прил 3.1</vt:lpstr>
      <vt:lpstr>прил 4</vt:lpstr>
      <vt:lpstr>'прил 3.1'!Заголовки_для_печати</vt:lpstr>
      <vt:lpstr>'Приложение 1'!Заголовки_для_печати</vt:lpstr>
      <vt:lpstr>'Приложение 2'!Заголовки_для_печати</vt:lpstr>
      <vt:lpstr>'Приложение 1'!Область_печати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Светлана Юмшанова</cp:lastModifiedBy>
  <cp:lastPrinted>2019-10-15T11:34:49Z</cp:lastPrinted>
  <dcterms:created xsi:type="dcterms:W3CDTF">2015-12-22T06:12:46Z</dcterms:created>
  <dcterms:modified xsi:type="dcterms:W3CDTF">2019-10-24T09:45:49Z</dcterms:modified>
</cp:coreProperties>
</file>