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4240" windowHeight="12075"/>
  </bookViews>
  <sheets>
    <sheet name="прил. 3" sheetId="1" r:id="rId1"/>
  </sheets>
  <externalReferences>
    <externalReference r:id="rId2"/>
  </externalReferences>
  <definedNames>
    <definedName name="_xlnm.Print_Titles" localSheetId="0">'прил. 3'!$17:$17</definedName>
    <definedName name="_xlnm.Print_Area" localSheetId="0">'прил. 3'!$A$1:$O$69</definedName>
  </definedNames>
  <calcPr calcId="144525"/>
</workbook>
</file>

<file path=xl/calcChain.xml><?xml version="1.0" encoding="utf-8"?>
<calcChain xmlns="http://schemas.openxmlformats.org/spreadsheetml/2006/main">
  <c r="O67" i="1" l="1"/>
  <c r="N67" i="1"/>
  <c r="M67" i="1"/>
  <c r="O65" i="1"/>
  <c r="N65" i="1"/>
  <c r="M65" i="1"/>
  <c r="L65" i="1"/>
  <c r="J65" i="1"/>
  <c r="O64" i="1"/>
  <c r="N64" i="1"/>
  <c r="M64" i="1"/>
  <c r="L64" i="1"/>
  <c r="K64" i="1"/>
  <c r="J64" i="1"/>
  <c r="I62" i="1"/>
  <c r="I61" i="1"/>
  <c r="F61" i="1"/>
  <c r="F58" i="1" s="1"/>
  <c r="E61" i="1"/>
  <c r="I60" i="1"/>
  <c r="I59" i="1"/>
  <c r="O58" i="1"/>
  <c r="N58" i="1"/>
  <c r="M58" i="1"/>
  <c r="L58" i="1"/>
  <c r="K58" i="1"/>
  <c r="J58" i="1"/>
  <c r="I58" i="1"/>
  <c r="E58" i="1"/>
  <c r="I56" i="1"/>
  <c r="I55" i="1"/>
  <c r="F55" i="1" s="1"/>
  <c r="I54" i="1"/>
  <c r="I53" i="1"/>
  <c r="O52" i="1"/>
  <c r="N52" i="1"/>
  <c r="M52" i="1"/>
  <c r="L52" i="1"/>
  <c r="K52" i="1"/>
  <c r="J52" i="1"/>
  <c r="I50" i="1"/>
  <c r="E50" i="1" s="1"/>
  <c r="I49" i="1"/>
  <c r="E49" i="1" s="1"/>
  <c r="I48" i="1"/>
  <c r="I47" i="1"/>
  <c r="I46" i="1" s="1"/>
  <c r="O46" i="1"/>
  <c r="N46" i="1"/>
  <c r="M46" i="1"/>
  <c r="L46" i="1"/>
  <c r="K46" i="1"/>
  <c r="J46" i="1"/>
  <c r="I45" i="1"/>
  <c r="E45" i="1" s="1"/>
  <c r="I44" i="1"/>
  <c r="E44" i="1" s="1"/>
  <c r="I42" i="1"/>
  <c r="K41" i="1"/>
  <c r="I41" i="1" s="1"/>
  <c r="I38" i="1" s="1"/>
  <c r="I40" i="1"/>
  <c r="I39" i="1"/>
  <c r="O38" i="1"/>
  <c r="N38" i="1"/>
  <c r="M38" i="1"/>
  <c r="L38" i="1"/>
  <c r="K38" i="1"/>
  <c r="J38" i="1"/>
  <c r="F38" i="1"/>
  <c r="E38" i="1"/>
  <c r="I36" i="1"/>
  <c r="O35" i="1"/>
  <c r="N35" i="1"/>
  <c r="M35" i="1"/>
  <c r="L35" i="1"/>
  <c r="K35" i="1"/>
  <c r="J35" i="1"/>
  <c r="I34" i="1"/>
  <c r="I65" i="1" s="1"/>
  <c r="I33" i="1"/>
  <c r="O32" i="1"/>
  <c r="N32" i="1"/>
  <c r="M32" i="1"/>
  <c r="L32" i="1"/>
  <c r="K32" i="1"/>
  <c r="J32" i="1"/>
  <c r="I32" i="1"/>
  <c r="E32" i="1"/>
  <c r="L30" i="1"/>
  <c r="K30" i="1"/>
  <c r="J30" i="1"/>
  <c r="I30" i="1" s="1"/>
  <c r="O29" i="1"/>
  <c r="O66" i="1" s="1"/>
  <c r="N29" i="1"/>
  <c r="M29" i="1"/>
  <c r="M26" i="1" s="1"/>
  <c r="L29" i="1"/>
  <c r="I29" i="1"/>
  <c r="N26" i="1"/>
  <c r="L26" i="1"/>
  <c r="K26" i="1"/>
  <c r="J26" i="1"/>
  <c r="L24" i="1"/>
  <c r="K24" i="1"/>
  <c r="K67" i="1" s="1"/>
  <c r="J24" i="1"/>
  <c r="N23" i="1"/>
  <c r="N66" i="1" s="1"/>
  <c r="N63" i="1" s="1"/>
  <c r="M23" i="1"/>
  <c r="L23" i="1"/>
  <c r="L66" i="1" s="1"/>
  <c r="K23" i="1"/>
  <c r="J23" i="1"/>
  <c r="J66" i="1" s="1"/>
  <c r="K22" i="1"/>
  <c r="K65" i="1" s="1"/>
  <c r="O20" i="1"/>
  <c r="M20" i="1"/>
  <c r="K20" i="1"/>
  <c r="J20" i="1" l="1"/>
  <c r="L20" i="1"/>
  <c r="N20" i="1"/>
  <c r="K66" i="1"/>
  <c r="M66" i="1"/>
  <c r="I24" i="1"/>
  <c r="I67" i="1" s="1"/>
  <c r="L67" i="1"/>
  <c r="O26" i="1"/>
  <c r="I26" i="1" s="1"/>
  <c r="I64" i="1"/>
  <c r="I35" i="1"/>
  <c r="I52" i="1"/>
  <c r="E55" i="1"/>
  <c r="E52" i="1" s="1"/>
  <c r="F52" i="1"/>
  <c r="J63" i="1"/>
  <c r="L63" i="1"/>
  <c r="E46" i="1"/>
  <c r="F46" i="1"/>
  <c r="F49" i="1" s="1"/>
  <c r="K63" i="1"/>
  <c r="M63" i="1"/>
  <c r="O63" i="1"/>
  <c r="J67" i="1"/>
  <c r="I23" i="1"/>
  <c r="I66" i="1" s="1"/>
  <c r="I63" i="1" s="1"/>
  <c r="I20" i="1" l="1"/>
</calcChain>
</file>

<file path=xl/sharedStrings.xml><?xml version="1.0" encoding="utf-8"?>
<sst xmlns="http://schemas.openxmlformats.org/spreadsheetml/2006/main" count="103" uniqueCount="68">
  <si>
    <t>к постановлению Администрации</t>
  </si>
  <si>
    <t>городского округа Первоуральск</t>
  </si>
  <si>
    <t>повышение энергетической эффективности</t>
  </si>
  <si>
    <t>до 2020 года"</t>
  </si>
  <si>
    <t>РАЗДЕЛ 4. ПЕРЕЧЕНЬ</t>
  </si>
  <si>
    <t>ОБЪЕКТОВ КАПИТАЛЬНОГО СТРОИТЕЛЬСТВА (РЕКОНСТРУКЦИИ) ДЛЯ БЮДЖЕТНЫХ ИНВЕСТИЦИЙ</t>
  </si>
  <si>
    <t>"РАЗВИТИЕ И МОДЕРНИЗАЦИЯ ЖИЛИЩНО-КОММУНАЛЬНОГО ХОЗЯЙСТВА, ПОВЫШЕНИЕ ЭНЕРГЕТИЧЕСКОЙ ЭФФЕКТИВНОСТИ ГОРОДСКОГО ОКРУГА ПЕРВОУРАЛЬСК НА 2018- 2023 ГОДЫ"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</si>
  <si>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</si>
  <si>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</si>
  <si>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(реконструк-ции)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</si>
  <si>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</si>
  <si>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</si>
  <si>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</si>
  <si>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</si>
  <si>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</si>
  <si>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</si>
  <si>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</si>
  <si>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</si>
  <si>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</si>
  <si>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</si>
  <si>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</si>
  <si>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</si>
  <si>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</si>
  <si>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</si>
  <si>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</si>
  <si>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Подпрограмма 2. Развитие и модернизация коммунальной инфраструктуры на территории городского округа Первоуральск.</t>
  </si>
  <si>
    <t>Насосно-фильтровальная станция</t>
  </si>
  <si>
    <t>Верхне - Шайтанский пруд</t>
  </si>
  <si>
    <t>Муници-пальная</t>
  </si>
  <si>
    <t>Меропроятие 3</t>
  </si>
  <si>
    <t>Всего по объекту 1, в том числе</t>
  </si>
  <si>
    <t>федеральный бюджет</t>
  </si>
  <si>
    <t>областной бюджет</t>
  </si>
  <si>
    <t>местный бюджет</t>
  </si>
  <si>
    <t>внебюджетные источники</t>
  </si>
  <si>
    <t>Реконструкция очистных сооружений</t>
  </si>
  <si>
    <t>Динасовское шоссе</t>
  </si>
  <si>
    <t>Меропроятие 5</t>
  </si>
  <si>
    <t>Всего по объекту 2, в том числе</t>
  </si>
  <si>
    <t>Реконструкция насосной станции БК ПЖКУ п.Динас.</t>
  </si>
  <si>
    <t>п. Динас. ул. Огнеупорщиков, 38</t>
  </si>
  <si>
    <t>Меропроятие 2</t>
  </si>
  <si>
    <t>Всего по объекту 3, в том числе</t>
  </si>
  <si>
    <t>4.</t>
  </si>
  <si>
    <t>Строительство внеплощадочных сетей инженерно-технического обеспечения объекта капитального строительства</t>
  </si>
  <si>
    <t>Первоуральск, ул. Вайнера 89А</t>
  </si>
  <si>
    <t>Меропроятия по школе. Подпрограмма 2 (Мероприятие 10) 7110 + Подпрограмма 3 (Мероприятие 3) 6041,8</t>
  </si>
  <si>
    <t>Всего по объекту 4, в том числе</t>
  </si>
  <si>
    <t>5.</t>
  </si>
  <si>
    <t>Сети холодного водоснабжения</t>
  </si>
  <si>
    <t>п. Билимбай (от горы Липовой до ул. Парижской коммуны)</t>
  </si>
  <si>
    <t>Строительство водопровода холодного водоснабжения</t>
  </si>
  <si>
    <t>Проведение проектно-сметных работ</t>
  </si>
  <si>
    <t>Всего по объекту 5, в том числе</t>
  </si>
  <si>
    <t>6.</t>
  </si>
  <si>
    <t>Реконструкция жилого дома в д. Вересовка</t>
  </si>
  <si>
    <t>г.Первоуральск, п.Вересовка, ул.Заводская, 14</t>
  </si>
  <si>
    <t>Всего по объекту 6, в том числе</t>
  </si>
  <si>
    <t>7.</t>
  </si>
  <si>
    <t>Строительство сетей водоснабжения и водоотведения к ЖК "Оптимист"</t>
  </si>
  <si>
    <t>Первоуральск, ул. Береговая</t>
  </si>
  <si>
    <t>Всего по объекту 7, в том числе</t>
  </si>
  <si>
    <t>ВСЕГО по программе:</t>
  </si>
  <si>
    <t>Верно</t>
  </si>
  <si>
    <t>подпрограмма 4, мероприятие 5</t>
  </si>
  <si>
    <t>подпрограмма 2. Мероприятие 3 - 3520 (ПСД) +10513,5 (строительство)+9863,94 (строительство скважины в районе горы Липовая в п.Билимбай с разводящими сетями (I этап)).</t>
  </si>
  <si>
    <t>Приложение 3</t>
  </si>
  <si>
    <t>от  28.04.2020  № 795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</si>
</sst>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name val="Times New Roman"/>
      <family val="1"/>
      <charset val="204"/>
    </font>
    <font>
      <sz val="12"/>
      <color indexed="9"/>
      <name val="Liberation Serif"/>
      <family val="1"/>
      <charset val="204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sz val="9"/>
      <name val="Liberation Serif"/>
      <family val="1"/>
      <charset val="204"/>
    </font>
    <font>
      <i/>
      <sz val="9"/>
      <name val="Liberation Serif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Liberation Serif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/>
    <xf numFmtId="0" fontId="3" fillId="0" borderId="0" xfId="0" applyFont="1" applyBorder="1"/>
    <xf numFmtId="0" fontId="2" fillId="0" borderId="0" xfId="0" applyFont="1" applyFill="1" applyBorder="1"/>
    <xf numFmtId="0" fontId="7" fillId="0" borderId="1" xfId="0" applyFont="1" applyFill="1" applyBorder="1"/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/>
    <xf numFmtId="164" fontId="3" fillId="0" borderId="0" xfId="0" applyNumberFormat="1" applyFont="1" applyFill="1" applyBorder="1"/>
    <xf numFmtId="0" fontId="12" fillId="0" borderId="0" xfId="0" applyFont="1" applyBorder="1"/>
    <xf numFmtId="0" fontId="3" fillId="0" borderId="0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Fill="1"/>
    <xf numFmtId="4" fontId="7" fillId="2" borderId="1" xfId="0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gkh11\Desktop\05.%20&#1084;&#1087;%20&#1078;&#1082;&#1093;\5.%20&#1055;&#1088;&#1080;&#1083;&#1086;&#1078;&#1077;&#1085;&#1080;&#1103;%20&#1082;%20&#1055;&#1086;&#1089;&#1090;&#1072;&#1085;&#1086;&#1074;&#1083;&#1077;&#1085;&#1080;&#1102;%20&#1052;&#1055;%20&#1046;&#1050;&#106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прил 1"/>
      <sheetName val="прил.2"/>
      <sheetName val="прил. 3"/>
      <sheetName val="прил 5"/>
      <sheetName val="прил 3.1"/>
      <sheetName val="прил 4"/>
    </sheetNames>
    <sheetDataSet>
      <sheetData sheetId="0"/>
      <sheetData sheetId="1"/>
      <sheetData sheetId="2"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2860</v>
          </cell>
        </row>
        <row r="73">
          <cell r="F73">
            <v>0</v>
          </cell>
        </row>
        <row r="75">
          <cell r="E75">
            <v>25420.6</v>
          </cell>
        </row>
        <row r="81">
          <cell r="F81">
            <v>128300</v>
          </cell>
        </row>
        <row r="83">
          <cell r="E83">
            <v>60000</v>
          </cell>
          <cell r="F83">
            <v>95000</v>
          </cell>
          <cell r="G83">
            <v>30000</v>
          </cell>
          <cell r="H83">
            <v>30000</v>
          </cell>
          <cell r="I83">
            <v>30000</v>
          </cell>
        </row>
        <row r="86">
          <cell r="F86">
            <v>14299.7</v>
          </cell>
          <cell r="G86">
            <v>14823.6</v>
          </cell>
        </row>
        <row r="101">
          <cell r="H101">
            <v>0</v>
          </cell>
          <cell r="I101">
            <v>0</v>
          </cell>
          <cell r="J101">
            <v>109585.4</v>
          </cell>
        </row>
        <row r="102">
          <cell r="E102">
            <v>6281.3</v>
          </cell>
          <cell r="F102">
            <v>6725.2</v>
          </cell>
          <cell r="G102">
            <v>6873.2</v>
          </cell>
        </row>
        <row r="140">
          <cell r="F140">
            <v>0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tabSelected="1" view="pageBreakPreview" topLeftCell="A2" zoomScaleNormal="100" zoomScaleSheetLayoutView="100" workbookViewId="0">
      <selection activeCell="G4" sqref="G4"/>
    </sheetView>
  </sheetViews>
  <sheetFormatPr defaultRowHeight="15.75" x14ac:dyDescent="0.25"/>
  <cols>
    <col min="1" max="1" width="6.5703125" style="46" customWidth="1"/>
    <col min="2" max="2" width="16.7109375" style="4" customWidth="1"/>
    <col min="3" max="3" width="11.85546875" style="4" customWidth="1"/>
    <col min="4" max="4" width="11.42578125" style="4" customWidth="1"/>
    <col min="5" max="5" width="7.85546875" style="4" customWidth="1"/>
    <col min="6" max="6" width="11" style="4" customWidth="1"/>
    <col min="7" max="7" width="6.85546875" style="4" customWidth="1"/>
    <col min="8" max="8" width="7.5703125" style="4" customWidth="1"/>
    <col min="9" max="10" width="9" style="4" customWidth="1"/>
    <col min="11" max="12" width="9" style="47" customWidth="1"/>
    <col min="13" max="15" width="9" style="4" customWidth="1"/>
    <col min="16" max="16384" width="9.140625" style="4"/>
  </cols>
  <sheetData>
    <row r="1" spans="1:16" hidden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2"/>
      <c r="N1" s="2"/>
      <c r="O1" s="2"/>
    </row>
    <row r="2" spans="1:16" ht="18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5" t="s">
        <v>66</v>
      </c>
      <c r="L2" s="3"/>
      <c r="M2" s="3"/>
      <c r="N2" s="3"/>
      <c r="O2" s="2"/>
    </row>
    <row r="3" spans="1:16" ht="17.25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5" t="s">
        <v>0</v>
      </c>
      <c r="L3" s="6"/>
      <c r="M3" s="3"/>
      <c r="N3" s="6"/>
      <c r="O3" s="2"/>
    </row>
    <row r="4" spans="1:16" ht="16.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5" t="s">
        <v>1</v>
      </c>
      <c r="L4" s="3"/>
      <c r="M4" s="3"/>
      <c r="N4" s="3"/>
      <c r="O4" s="2"/>
    </row>
    <row r="5" spans="1:16" ht="20.25" customHeight="1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5" t="s">
        <v>67</v>
      </c>
      <c r="L5" s="3"/>
      <c r="M5" s="3"/>
      <c r="N5" s="3"/>
      <c r="O5" s="2"/>
    </row>
    <row r="6" spans="1:16" ht="24.75" hidden="1" customHeight="1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3"/>
      <c r="L6" s="3"/>
      <c r="M6" s="2"/>
      <c r="N6" s="2"/>
      <c r="O6" s="7" t="s">
        <v>2</v>
      </c>
    </row>
    <row r="7" spans="1:16" ht="23.25" hidden="1" customHeight="1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3"/>
      <c r="L7" s="3"/>
      <c r="M7" s="2"/>
      <c r="N7" s="2"/>
      <c r="O7" s="7" t="s">
        <v>1</v>
      </c>
    </row>
    <row r="8" spans="1:16" ht="32.25" hidden="1" customHeight="1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2"/>
      <c r="N8" s="2"/>
      <c r="O8" s="7" t="s">
        <v>3</v>
      </c>
    </row>
    <row r="9" spans="1:16" ht="12.75" customHeight="1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2"/>
      <c r="N9" s="2"/>
      <c r="O9" s="2"/>
    </row>
    <row r="10" spans="1:16" s="8" customFormat="1" ht="15" x14ac:dyDescent="0.2">
      <c r="A10" s="1"/>
      <c r="B10" s="2"/>
      <c r="C10" s="2"/>
      <c r="D10" s="2"/>
      <c r="E10" s="2"/>
      <c r="F10" s="2"/>
      <c r="G10" s="1" t="s">
        <v>4</v>
      </c>
      <c r="H10" s="2"/>
      <c r="I10" s="2"/>
      <c r="J10" s="2"/>
      <c r="K10" s="3"/>
      <c r="L10" s="3"/>
      <c r="M10" s="2"/>
      <c r="N10" s="2"/>
      <c r="O10" s="2"/>
    </row>
    <row r="11" spans="1:16" s="8" customFormat="1" ht="15" x14ac:dyDescent="0.2">
      <c r="A11" s="1"/>
      <c r="B11" s="2"/>
      <c r="C11" s="2"/>
      <c r="D11" s="2"/>
      <c r="E11" s="2"/>
      <c r="F11" s="2"/>
      <c r="G11" s="1" t="s">
        <v>5</v>
      </c>
      <c r="H11" s="2"/>
      <c r="I11" s="2"/>
      <c r="J11" s="2"/>
      <c r="K11" s="3"/>
      <c r="L11" s="3"/>
      <c r="M11" s="2"/>
      <c r="N11" s="2"/>
      <c r="O11" s="2"/>
    </row>
    <row r="12" spans="1:16" s="8" customFormat="1" ht="15.75" customHeight="1" x14ac:dyDescent="0.2">
      <c r="A12" s="52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</row>
    <row r="13" spans="1:16" s="8" customFormat="1" ht="15.75" customHeight="1" x14ac:dyDescent="0.2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1:16" s="8" customFormat="1" ht="12.75" x14ac:dyDescent="0.2">
      <c r="A14" s="9"/>
      <c r="B14" s="10"/>
      <c r="C14" s="10"/>
      <c r="D14" s="10"/>
      <c r="E14" s="10"/>
      <c r="F14" s="10"/>
      <c r="G14" s="10"/>
      <c r="H14" s="10"/>
      <c r="I14" s="10"/>
      <c r="J14" s="10"/>
      <c r="K14" s="11"/>
      <c r="L14" s="11"/>
      <c r="M14" s="10"/>
      <c r="N14" s="10"/>
      <c r="O14" s="10"/>
    </row>
    <row r="15" spans="1:16" s="8" customFormat="1" ht="27.75" customHeight="1" x14ac:dyDescent="0.2">
      <c r="A15" s="53" t="s">
        <v>7</v>
      </c>
      <c r="B15" s="53" t="s">
        <v>8</v>
      </c>
      <c r="C15" s="53" t="s">
        <v>9</v>
      </c>
      <c r="D15" s="53" t="s">
        <v>10</v>
      </c>
      <c r="E15" s="54" t="s">
        <v>11</v>
      </c>
      <c r="F15" s="54"/>
      <c r="G15" s="49" t="s">
        <v>12</v>
      </c>
      <c r="H15" s="51"/>
      <c r="I15" s="54" t="s">
        <v>13</v>
      </c>
      <c r="J15" s="54"/>
      <c r="K15" s="54"/>
      <c r="L15" s="54"/>
      <c r="M15" s="54"/>
      <c r="N15" s="54"/>
      <c r="O15" s="54"/>
      <c r="P15" s="11"/>
    </row>
    <row r="16" spans="1:16" s="8" customFormat="1" ht="81.75" customHeight="1" x14ac:dyDescent="0.2">
      <c r="A16" s="53"/>
      <c r="B16" s="53"/>
      <c r="C16" s="53"/>
      <c r="D16" s="53"/>
      <c r="E16" s="12" t="s">
        <v>14</v>
      </c>
      <c r="F16" s="12" t="s">
        <v>15</v>
      </c>
      <c r="G16" s="12" t="s">
        <v>16</v>
      </c>
      <c r="H16" s="12" t="s">
        <v>17</v>
      </c>
      <c r="I16" s="12" t="s">
        <v>18</v>
      </c>
      <c r="J16" s="12" t="s">
        <v>19</v>
      </c>
      <c r="K16" s="12" t="s">
        <v>20</v>
      </c>
      <c r="L16" s="12" t="s">
        <v>21</v>
      </c>
      <c r="M16" s="12" t="s">
        <v>22</v>
      </c>
      <c r="N16" s="12" t="s">
        <v>23</v>
      </c>
      <c r="O16" s="12" t="s">
        <v>24</v>
      </c>
      <c r="P16" s="11"/>
    </row>
    <row r="17" spans="1:16" s="8" customFormat="1" ht="12.75" x14ac:dyDescent="0.2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11</v>
      </c>
      <c r="K17" s="13">
        <v>12</v>
      </c>
      <c r="L17" s="13">
        <v>13</v>
      </c>
      <c r="M17" s="13">
        <v>14</v>
      </c>
      <c r="N17" s="13">
        <v>15</v>
      </c>
      <c r="O17" s="13">
        <v>16</v>
      </c>
      <c r="P17" s="11"/>
    </row>
    <row r="18" spans="1:16" s="8" customFormat="1" ht="12.75" hidden="1" customHeight="1" x14ac:dyDescent="0.2">
      <c r="A18" s="49" t="s">
        <v>25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1"/>
      <c r="P18" s="11"/>
    </row>
    <row r="19" spans="1:16" s="8" customFormat="1" ht="42" customHeight="1" x14ac:dyDescent="0.2">
      <c r="A19" s="13">
        <v>1</v>
      </c>
      <c r="B19" s="14" t="s">
        <v>26</v>
      </c>
      <c r="C19" s="14" t="s">
        <v>27</v>
      </c>
      <c r="D19" s="14" t="s">
        <v>28</v>
      </c>
      <c r="E19" s="15"/>
      <c r="F19" s="15"/>
      <c r="G19" s="16"/>
      <c r="H19" s="16"/>
      <c r="I19" s="17"/>
      <c r="J19" s="17"/>
      <c r="K19" s="17"/>
      <c r="L19" s="17"/>
      <c r="M19" s="17"/>
      <c r="N19" s="17"/>
      <c r="O19" s="17"/>
      <c r="P19" s="11" t="s">
        <v>29</v>
      </c>
    </row>
    <row r="20" spans="1:16" s="8" customFormat="1" ht="28.5" customHeight="1" x14ac:dyDescent="0.2">
      <c r="A20" s="13"/>
      <c r="B20" s="18" t="s">
        <v>30</v>
      </c>
      <c r="C20" s="18"/>
      <c r="D20" s="18"/>
      <c r="E20" s="19">
        <v>278034.7</v>
      </c>
      <c r="F20" s="19">
        <v>278034.7</v>
      </c>
      <c r="G20" s="20">
        <v>2014</v>
      </c>
      <c r="H20" s="20">
        <v>2021</v>
      </c>
      <c r="I20" s="21">
        <f>SUM(J20:O20)</f>
        <v>427843.9</v>
      </c>
      <c r="J20" s="22">
        <f t="shared" ref="J20:O20" si="0">J21+J22+J23+J24</f>
        <v>85420.6</v>
      </c>
      <c r="K20" s="22">
        <f t="shared" si="0"/>
        <v>237599.7</v>
      </c>
      <c r="L20" s="22">
        <f t="shared" si="0"/>
        <v>44823.6</v>
      </c>
      <c r="M20" s="22">
        <f t="shared" si="0"/>
        <v>30000</v>
      </c>
      <c r="N20" s="22">
        <f t="shared" si="0"/>
        <v>30000</v>
      </c>
      <c r="O20" s="22">
        <f t="shared" si="0"/>
        <v>0</v>
      </c>
      <c r="P20" s="11"/>
    </row>
    <row r="21" spans="1:16" s="8" customFormat="1" ht="17.25" customHeight="1" x14ac:dyDescent="0.2">
      <c r="A21" s="13"/>
      <c r="B21" s="14" t="s">
        <v>31</v>
      </c>
      <c r="C21" s="14"/>
      <c r="D21" s="14"/>
      <c r="E21" s="23">
        <v>0</v>
      </c>
      <c r="F21" s="23">
        <v>0</v>
      </c>
      <c r="G21" s="14"/>
      <c r="H21" s="14"/>
      <c r="I21" s="17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11"/>
    </row>
    <row r="22" spans="1:16" s="8" customFormat="1" ht="17.25" customHeight="1" x14ac:dyDescent="0.2">
      <c r="A22" s="13"/>
      <c r="B22" s="14" t="s">
        <v>32</v>
      </c>
      <c r="C22" s="14"/>
      <c r="D22" s="14"/>
      <c r="E22" s="23">
        <v>0</v>
      </c>
      <c r="F22" s="23">
        <v>0</v>
      </c>
      <c r="G22" s="14"/>
      <c r="H22" s="14"/>
      <c r="I22" s="17">
        <v>0</v>
      </c>
      <c r="J22" s="24">
        <v>0</v>
      </c>
      <c r="K22" s="24">
        <f>[1]прил.2!F81</f>
        <v>128300</v>
      </c>
      <c r="L22" s="24">
        <v>0</v>
      </c>
      <c r="M22" s="24">
        <v>0</v>
      </c>
      <c r="N22" s="24">
        <v>0</v>
      </c>
      <c r="O22" s="24">
        <v>0</v>
      </c>
      <c r="P22" s="11"/>
    </row>
    <row r="23" spans="1:16" s="8" customFormat="1" ht="17.25" customHeight="1" x14ac:dyDescent="0.2">
      <c r="A23" s="13"/>
      <c r="B23" s="14" t="s">
        <v>33</v>
      </c>
      <c r="C23" s="14"/>
      <c r="D23" s="14"/>
      <c r="E23" s="23">
        <v>191530.9</v>
      </c>
      <c r="F23" s="23">
        <v>191530.9</v>
      </c>
      <c r="G23" s="14"/>
      <c r="H23" s="14"/>
      <c r="I23" s="17">
        <f>SUM(J23:O23)</f>
        <v>245000</v>
      </c>
      <c r="J23" s="24">
        <f>[1]прил.2!E83</f>
        <v>60000</v>
      </c>
      <c r="K23" s="24">
        <f>[1]прил.2!F83</f>
        <v>95000</v>
      </c>
      <c r="L23" s="24">
        <f>[1]прил.2!G83</f>
        <v>30000</v>
      </c>
      <c r="M23" s="24">
        <f>[1]прил.2!H83</f>
        <v>30000</v>
      </c>
      <c r="N23" s="24">
        <f>[1]прил.2!I83</f>
        <v>30000</v>
      </c>
      <c r="O23" s="24">
        <v>0</v>
      </c>
      <c r="P23" s="11"/>
    </row>
    <row r="24" spans="1:16" s="8" customFormat="1" ht="26.25" customHeight="1" x14ac:dyDescent="0.2">
      <c r="A24" s="13"/>
      <c r="B24" s="14" t="s">
        <v>34</v>
      </c>
      <c r="C24" s="14"/>
      <c r="D24" s="14"/>
      <c r="E24" s="23">
        <v>86503.8</v>
      </c>
      <c r="F24" s="23">
        <v>86503.8</v>
      </c>
      <c r="G24" s="14"/>
      <c r="H24" s="14"/>
      <c r="I24" s="17">
        <f>SUM(J24:O24)</f>
        <v>54543.9</v>
      </c>
      <c r="J24" s="24">
        <f>[1]прил.2!E75</f>
        <v>25420.6</v>
      </c>
      <c r="K24" s="24">
        <f>[1]прил.2!F86</f>
        <v>14299.7</v>
      </c>
      <c r="L24" s="24">
        <f>[1]прил.2!G86</f>
        <v>14823.6</v>
      </c>
      <c r="M24" s="24">
        <v>0</v>
      </c>
      <c r="N24" s="24">
        <v>0</v>
      </c>
      <c r="O24" s="24">
        <v>0</v>
      </c>
      <c r="P24" s="11"/>
    </row>
    <row r="25" spans="1:16" s="8" customFormat="1" ht="38.25" customHeight="1" x14ac:dyDescent="0.2">
      <c r="A25" s="13">
        <v>2</v>
      </c>
      <c r="B25" s="14" t="s">
        <v>35</v>
      </c>
      <c r="C25" s="14" t="s">
        <v>36</v>
      </c>
      <c r="D25" s="14" t="s">
        <v>28</v>
      </c>
      <c r="E25" s="23"/>
      <c r="F25" s="23"/>
      <c r="G25" s="14"/>
      <c r="H25" s="14"/>
      <c r="I25" s="17"/>
      <c r="J25" s="24"/>
      <c r="K25" s="24"/>
      <c r="L25" s="24"/>
      <c r="M25" s="24"/>
      <c r="N25" s="24"/>
      <c r="O25" s="24"/>
      <c r="P25" s="11" t="s">
        <v>37</v>
      </c>
    </row>
    <row r="26" spans="1:16" s="8" customFormat="1" ht="26.25" customHeight="1" x14ac:dyDescent="0.2">
      <c r="A26" s="13"/>
      <c r="B26" s="18" t="s">
        <v>38</v>
      </c>
      <c r="C26" s="18"/>
      <c r="D26" s="18"/>
      <c r="E26" s="19">
        <v>426267</v>
      </c>
      <c r="F26" s="19">
        <v>426267</v>
      </c>
      <c r="G26" s="20">
        <v>2014</v>
      </c>
      <c r="H26" s="20">
        <v>2022</v>
      </c>
      <c r="I26" s="25">
        <f>SUM(J26:O26)</f>
        <v>129465.09999999999</v>
      </c>
      <c r="J26" s="25">
        <f t="shared" ref="J26:O26" si="1">J27+J28+J29+J30</f>
        <v>6281.3</v>
      </c>
      <c r="K26" s="25">
        <f t="shared" si="1"/>
        <v>6725.2</v>
      </c>
      <c r="L26" s="25">
        <f t="shared" si="1"/>
        <v>6873.2</v>
      </c>
      <c r="M26" s="25">
        <f t="shared" si="1"/>
        <v>0</v>
      </c>
      <c r="N26" s="25">
        <f>N27+N28+N29+N30</f>
        <v>0</v>
      </c>
      <c r="O26" s="25">
        <f t="shared" si="1"/>
        <v>109585.4</v>
      </c>
      <c r="P26" s="11"/>
    </row>
    <row r="27" spans="1:16" s="8" customFormat="1" ht="17.25" customHeight="1" x14ac:dyDescent="0.2">
      <c r="A27" s="13"/>
      <c r="B27" s="14" t="s">
        <v>31</v>
      </c>
      <c r="C27" s="14"/>
      <c r="D27" s="14"/>
      <c r="E27" s="23">
        <v>0</v>
      </c>
      <c r="F27" s="23">
        <v>0</v>
      </c>
      <c r="G27" s="14"/>
      <c r="H27" s="14"/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11"/>
    </row>
    <row r="28" spans="1:16" s="8" customFormat="1" ht="17.25" customHeight="1" x14ac:dyDescent="0.2">
      <c r="A28" s="13"/>
      <c r="B28" s="14" t="s">
        <v>32</v>
      </c>
      <c r="C28" s="14"/>
      <c r="D28" s="14"/>
      <c r="E28" s="23">
        <v>0</v>
      </c>
      <c r="F28" s="23">
        <v>0</v>
      </c>
      <c r="G28" s="14"/>
      <c r="H28" s="14"/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11"/>
    </row>
    <row r="29" spans="1:16" s="8" customFormat="1" ht="17.25" customHeight="1" x14ac:dyDescent="0.2">
      <c r="A29" s="13"/>
      <c r="B29" s="14" t="s">
        <v>33</v>
      </c>
      <c r="C29" s="14"/>
      <c r="D29" s="14"/>
      <c r="E29" s="15">
        <v>383037.2</v>
      </c>
      <c r="F29" s="15">
        <v>383037.2</v>
      </c>
      <c r="G29" s="14"/>
      <c r="H29" s="14"/>
      <c r="I29" s="26">
        <f>SUM(J29:O29)</f>
        <v>109585.4</v>
      </c>
      <c r="J29" s="26">
        <v>0</v>
      </c>
      <c r="K29" s="26">
        <v>0</v>
      </c>
      <c r="L29" s="26">
        <f>0</f>
        <v>0</v>
      </c>
      <c r="M29" s="26">
        <f>[1]прил.2!H101</f>
        <v>0</v>
      </c>
      <c r="N29" s="26">
        <f>[1]прил.2!I101</f>
        <v>0</v>
      </c>
      <c r="O29" s="26">
        <f>[1]прил.2!J101</f>
        <v>109585.4</v>
      </c>
      <c r="P29" s="11"/>
    </row>
    <row r="30" spans="1:16" s="8" customFormat="1" ht="24" customHeight="1" x14ac:dyDescent="0.2">
      <c r="A30" s="13"/>
      <c r="B30" s="14" t="s">
        <v>34</v>
      </c>
      <c r="C30" s="14"/>
      <c r="D30" s="14"/>
      <c r="E30" s="23">
        <v>43229.1</v>
      </c>
      <c r="F30" s="23">
        <v>43229.1</v>
      </c>
      <c r="G30" s="14"/>
      <c r="H30" s="14"/>
      <c r="I30" s="26">
        <f>SUM(J30:O30)</f>
        <v>19879.7</v>
      </c>
      <c r="J30" s="26">
        <f>[1]прил.2!E102</f>
        <v>6281.3</v>
      </c>
      <c r="K30" s="26">
        <f>[1]прил.2!F102</f>
        <v>6725.2</v>
      </c>
      <c r="L30" s="26">
        <f>[1]прил.2!G102</f>
        <v>6873.2</v>
      </c>
      <c r="M30" s="26">
        <v>0</v>
      </c>
      <c r="N30" s="26">
        <v>0</v>
      </c>
      <c r="O30" s="26">
        <v>0</v>
      </c>
      <c r="P30" s="11"/>
    </row>
    <row r="31" spans="1:16" s="8" customFormat="1" ht="40.5" customHeight="1" x14ac:dyDescent="0.2">
      <c r="A31" s="13">
        <v>3</v>
      </c>
      <c r="B31" s="14" t="s">
        <v>39</v>
      </c>
      <c r="C31" s="14" t="s">
        <v>40</v>
      </c>
      <c r="D31" s="14" t="s">
        <v>28</v>
      </c>
      <c r="E31" s="23"/>
      <c r="F31" s="23"/>
      <c r="G31" s="14"/>
      <c r="H31" s="14"/>
      <c r="I31" s="17"/>
      <c r="J31" s="24"/>
      <c r="K31" s="24"/>
      <c r="L31" s="24"/>
      <c r="M31" s="24"/>
      <c r="N31" s="24"/>
      <c r="O31" s="24"/>
      <c r="P31" s="11" t="s">
        <v>41</v>
      </c>
    </row>
    <row r="32" spans="1:16" s="8" customFormat="1" ht="26.25" customHeight="1" x14ac:dyDescent="0.2">
      <c r="A32" s="13"/>
      <c r="B32" s="18" t="s">
        <v>42</v>
      </c>
      <c r="C32" s="18"/>
      <c r="D32" s="14"/>
      <c r="E32" s="27">
        <f>E35+E36</f>
        <v>2860</v>
      </c>
      <c r="F32" s="27">
        <v>2860</v>
      </c>
      <c r="G32" s="20">
        <v>2020</v>
      </c>
      <c r="H32" s="20">
        <v>2020</v>
      </c>
      <c r="I32" s="21">
        <f>SUM(J32:O32)</f>
        <v>2860</v>
      </c>
      <c r="J32" s="17">
        <f>J33+J34+J35+J36</f>
        <v>0</v>
      </c>
      <c r="K32" s="17">
        <f t="shared" ref="K32:O32" si="2">K33+K34+K35+K36</f>
        <v>0</v>
      </c>
      <c r="L32" s="17">
        <f t="shared" si="2"/>
        <v>0</v>
      </c>
      <c r="M32" s="17">
        <f t="shared" si="2"/>
        <v>0</v>
      </c>
      <c r="N32" s="17">
        <f t="shared" si="2"/>
        <v>0</v>
      </c>
      <c r="O32" s="17">
        <f t="shared" si="2"/>
        <v>2860</v>
      </c>
      <c r="P32" s="11"/>
    </row>
    <row r="33" spans="1:16" s="8" customFormat="1" ht="15.75" customHeight="1" x14ac:dyDescent="0.2">
      <c r="A33" s="13"/>
      <c r="B33" s="14" t="s">
        <v>31</v>
      </c>
      <c r="C33" s="14"/>
      <c r="D33" s="14"/>
      <c r="E33" s="15">
        <v>0</v>
      </c>
      <c r="F33" s="15">
        <v>0</v>
      </c>
      <c r="G33" s="14"/>
      <c r="H33" s="14"/>
      <c r="I33" s="21">
        <f t="shared" ref="I33:I36" si="3">SUM(J33:O33)</f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1"/>
    </row>
    <row r="34" spans="1:16" s="8" customFormat="1" ht="17.25" customHeight="1" x14ac:dyDescent="0.2">
      <c r="A34" s="13"/>
      <c r="B34" s="14" t="s">
        <v>32</v>
      </c>
      <c r="C34" s="14"/>
      <c r="D34" s="14"/>
      <c r="E34" s="15">
        <v>0</v>
      </c>
      <c r="F34" s="15">
        <v>0</v>
      </c>
      <c r="G34" s="14"/>
      <c r="H34" s="14"/>
      <c r="I34" s="21">
        <f t="shared" si="3"/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1"/>
    </row>
    <row r="35" spans="1:16" s="29" customFormat="1" ht="20.25" customHeight="1" x14ac:dyDescent="0.25">
      <c r="A35" s="13"/>
      <c r="B35" s="14" t="s">
        <v>33</v>
      </c>
      <c r="C35" s="14"/>
      <c r="D35" s="14"/>
      <c r="E35" s="23">
        <v>2860</v>
      </c>
      <c r="F35" s="23">
        <v>2860</v>
      </c>
      <c r="G35" s="16">
        <v>2020</v>
      </c>
      <c r="H35" s="16">
        <v>2020</v>
      </c>
      <c r="I35" s="21">
        <f t="shared" si="3"/>
        <v>2860</v>
      </c>
      <c r="J35" s="17">
        <f>[1]прил.2!E63</f>
        <v>0</v>
      </c>
      <c r="K35" s="17">
        <f>[1]прил.2!F63</f>
        <v>0</v>
      </c>
      <c r="L35" s="17">
        <f>[1]прил.2!G63</f>
        <v>0</v>
      </c>
      <c r="M35" s="17">
        <f>[1]прил.2!H63</f>
        <v>0</v>
      </c>
      <c r="N35" s="17">
        <f>[1]прил.2!I63</f>
        <v>0</v>
      </c>
      <c r="O35" s="17">
        <f>[1]прил.2!J63</f>
        <v>2860</v>
      </c>
      <c r="P35" s="28"/>
    </row>
    <row r="36" spans="1:16" s="29" customFormat="1" ht="24" x14ac:dyDescent="0.25">
      <c r="A36" s="13"/>
      <c r="B36" s="14" t="s">
        <v>34</v>
      </c>
      <c r="C36" s="14"/>
      <c r="D36" s="14"/>
      <c r="E36" s="23">
        <v>0</v>
      </c>
      <c r="F36" s="23">
        <v>0</v>
      </c>
      <c r="G36" s="14"/>
      <c r="H36" s="14"/>
      <c r="I36" s="21">
        <f t="shared" si="3"/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30"/>
    </row>
    <row r="37" spans="1:16" s="29" customFormat="1" ht="84" x14ac:dyDescent="0.25">
      <c r="A37" s="13" t="s">
        <v>43</v>
      </c>
      <c r="B37" s="14" t="s">
        <v>44</v>
      </c>
      <c r="C37" s="14" t="s">
        <v>45</v>
      </c>
      <c r="D37" s="14" t="s">
        <v>28</v>
      </c>
      <c r="E37" s="23"/>
      <c r="F37" s="23"/>
      <c r="G37" s="14"/>
      <c r="H37" s="14"/>
      <c r="I37" s="17"/>
      <c r="J37" s="17"/>
      <c r="K37" s="17"/>
      <c r="L37" s="17"/>
      <c r="M37" s="17"/>
      <c r="N37" s="17"/>
      <c r="O37" s="17"/>
      <c r="P37" s="30" t="s">
        <v>46</v>
      </c>
    </row>
    <row r="38" spans="1:16" s="29" customFormat="1" ht="24" x14ac:dyDescent="0.25">
      <c r="A38" s="13"/>
      <c r="B38" s="18" t="s">
        <v>47</v>
      </c>
      <c r="C38" s="14"/>
      <c r="D38" s="14"/>
      <c r="E38" s="23">
        <f>E39+E40+E41+E42</f>
        <v>13971.502899999999</v>
      </c>
      <c r="F38" s="23">
        <f>F39+F40+F41+F42</f>
        <v>13971.502899999999</v>
      </c>
      <c r="G38" s="14">
        <v>2018</v>
      </c>
      <c r="H38" s="14">
        <v>2019</v>
      </c>
      <c r="I38" s="17">
        <f>SUM(I39:I42)</f>
        <v>0</v>
      </c>
      <c r="J38" s="17">
        <f t="shared" ref="J38:O38" si="4">SUM(J39:J42)</f>
        <v>0</v>
      </c>
      <c r="K38" s="17">
        <f t="shared" si="4"/>
        <v>0</v>
      </c>
      <c r="L38" s="17">
        <f t="shared" si="4"/>
        <v>0</v>
      </c>
      <c r="M38" s="17">
        <f t="shared" si="4"/>
        <v>0</v>
      </c>
      <c r="N38" s="17">
        <f t="shared" si="4"/>
        <v>0</v>
      </c>
      <c r="O38" s="17">
        <f t="shared" si="4"/>
        <v>0</v>
      </c>
      <c r="P38" s="30"/>
    </row>
    <row r="39" spans="1:16" s="29" customFormat="1" ht="15" customHeight="1" x14ac:dyDescent="0.25">
      <c r="A39" s="13"/>
      <c r="B39" s="14" t="s">
        <v>31</v>
      </c>
      <c r="C39" s="14"/>
      <c r="D39" s="14"/>
      <c r="E39" s="23">
        <v>0</v>
      </c>
      <c r="F39" s="23">
        <v>0</v>
      </c>
      <c r="G39" s="14"/>
      <c r="H39" s="14"/>
      <c r="I39" s="17">
        <f>SUM(J39:O39)</f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30"/>
    </row>
    <row r="40" spans="1:16" s="29" customFormat="1" x14ac:dyDescent="0.25">
      <c r="A40" s="13"/>
      <c r="B40" s="14" t="s">
        <v>32</v>
      </c>
      <c r="C40" s="14"/>
      <c r="D40" s="14"/>
      <c r="E40" s="23">
        <v>0</v>
      </c>
      <c r="F40" s="23">
        <v>0</v>
      </c>
      <c r="G40" s="14"/>
      <c r="H40" s="14"/>
      <c r="I40" s="17">
        <f t="shared" ref="I40:I42" si="5">SUM(J40:O40)</f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30"/>
    </row>
    <row r="41" spans="1:16" s="29" customFormat="1" x14ac:dyDescent="0.25">
      <c r="A41" s="13"/>
      <c r="B41" s="14" t="s">
        <v>33</v>
      </c>
      <c r="C41" s="14"/>
      <c r="D41" s="14"/>
      <c r="E41" s="23">
        <v>13971.502899999999</v>
      </c>
      <c r="F41" s="23">
        <v>13971.502899999999</v>
      </c>
      <c r="G41" s="14">
        <v>2018</v>
      </c>
      <c r="H41" s="14">
        <v>2019</v>
      </c>
      <c r="I41" s="17">
        <f t="shared" si="5"/>
        <v>0</v>
      </c>
      <c r="J41" s="17">
        <v>0</v>
      </c>
      <c r="K41" s="17">
        <f>[1]прил.2!F140+[1]прил.2!F73</f>
        <v>0</v>
      </c>
      <c r="L41" s="17">
        <v>0</v>
      </c>
      <c r="M41" s="17">
        <v>0</v>
      </c>
      <c r="N41" s="17">
        <v>0</v>
      </c>
      <c r="O41" s="17">
        <v>0</v>
      </c>
      <c r="P41" s="30"/>
    </row>
    <row r="42" spans="1:16" s="29" customFormat="1" ht="24" x14ac:dyDescent="0.25">
      <c r="A42" s="13"/>
      <c r="B42" s="14" t="s">
        <v>34</v>
      </c>
      <c r="C42" s="14"/>
      <c r="D42" s="14"/>
      <c r="E42" s="23">
        <v>0</v>
      </c>
      <c r="F42" s="23">
        <v>0</v>
      </c>
      <c r="G42" s="14"/>
      <c r="H42" s="14"/>
      <c r="I42" s="17">
        <f t="shared" si="5"/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30"/>
    </row>
    <row r="43" spans="1:16" s="29" customFormat="1" ht="72" x14ac:dyDescent="0.25">
      <c r="A43" s="13" t="s">
        <v>48</v>
      </c>
      <c r="B43" s="14" t="s">
        <v>49</v>
      </c>
      <c r="C43" s="14" t="s">
        <v>50</v>
      </c>
      <c r="D43" s="13" t="s">
        <v>28</v>
      </c>
      <c r="E43" s="23"/>
      <c r="F43" s="23"/>
      <c r="G43" s="31"/>
      <c r="H43" s="31"/>
      <c r="I43" s="24"/>
      <c r="J43" s="26"/>
      <c r="K43" s="26"/>
      <c r="L43" s="26"/>
      <c r="M43" s="26"/>
      <c r="N43" s="26"/>
      <c r="O43" s="26"/>
      <c r="P43" s="30"/>
    </row>
    <row r="44" spans="1:16" s="29" customFormat="1" ht="48" hidden="1" x14ac:dyDescent="0.25">
      <c r="A44" s="13"/>
      <c r="B44" s="18" t="s">
        <v>51</v>
      </c>
      <c r="C44" s="14"/>
      <c r="D44" s="14"/>
      <c r="E44" s="23">
        <f>I44</f>
        <v>6325</v>
      </c>
      <c r="F44" s="23">
        <v>6325</v>
      </c>
      <c r="G44" s="14">
        <v>2020</v>
      </c>
      <c r="H44" s="14">
        <v>2020</v>
      </c>
      <c r="I44" s="17">
        <f>SUM(J44:O44)</f>
        <v>6325</v>
      </c>
      <c r="J44" s="26">
        <v>0</v>
      </c>
      <c r="K44" s="17">
        <v>0</v>
      </c>
      <c r="L44" s="17">
        <v>0</v>
      </c>
      <c r="M44" s="17">
        <v>6325</v>
      </c>
      <c r="N44" s="17">
        <v>0</v>
      </c>
      <c r="O44" s="17">
        <v>0</v>
      </c>
      <c r="P44" s="30"/>
    </row>
    <row r="45" spans="1:16" s="29" customFormat="1" ht="36" hidden="1" x14ac:dyDescent="0.25">
      <c r="A45" s="13"/>
      <c r="B45" s="18" t="s">
        <v>52</v>
      </c>
      <c r="C45" s="14"/>
      <c r="D45" s="14"/>
      <c r="E45" s="23">
        <f t="shared" ref="E45" si="6">I45</f>
        <v>1003.2</v>
      </c>
      <c r="F45" s="23">
        <v>1003.2</v>
      </c>
      <c r="G45" s="14">
        <v>2020</v>
      </c>
      <c r="H45" s="14">
        <v>2020</v>
      </c>
      <c r="I45" s="17">
        <f>SUM(J45:O45)</f>
        <v>1003.2</v>
      </c>
      <c r="J45" s="26">
        <v>0</v>
      </c>
      <c r="K45" s="17">
        <v>0</v>
      </c>
      <c r="L45" s="17">
        <v>0</v>
      </c>
      <c r="M45" s="17">
        <v>1003.2</v>
      </c>
      <c r="N45" s="17">
        <v>0</v>
      </c>
      <c r="O45" s="17">
        <v>0</v>
      </c>
      <c r="P45" s="30"/>
    </row>
    <row r="46" spans="1:16" s="29" customFormat="1" ht="24" x14ac:dyDescent="0.25">
      <c r="A46" s="13"/>
      <c r="B46" s="18" t="s">
        <v>53</v>
      </c>
      <c r="C46" s="18"/>
      <c r="D46" s="18"/>
      <c r="E46" s="27">
        <f>I46</f>
        <v>29249.450600000004</v>
      </c>
      <c r="F46" s="19">
        <f>I46</f>
        <v>29249.450600000004</v>
      </c>
      <c r="G46" s="20">
        <v>2020</v>
      </c>
      <c r="H46" s="20">
        <v>2020</v>
      </c>
      <c r="I46" s="21">
        <f>I47+I48+I49+I50</f>
        <v>29249.450600000004</v>
      </c>
      <c r="J46" s="21">
        <f>J47+J48+J49+J50</f>
        <v>0</v>
      </c>
      <c r="K46" s="21">
        <f t="shared" ref="K46:O46" si="7">K47+K48+K49+K50</f>
        <v>13218.140600000001</v>
      </c>
      <c r="L46" s="21">
        <f t="shared" si="7"/>
        <v>3922.41</v>
      </c>
      <c r="M46" s="21">
        <f t="shared" si="7"/>
        <v>5228.8999999999996</v>
      </c>
      <c r="N46" s="21">
        <f t="shared" si="7"/>
        <v>6880</v>
      </c>
      <c r="O46" s="21">
        <f t="shared" si="7"/>
        <v>0</v>
      </c>
      <c r="P46" s="30"/>
    </row>
    <row r="47" spans="1:16" s="29" customFormat="1" ht="24" x14ac:dyDescent="0.25">
      <c r="A47" s="13"/>
      <c r="B47" s="14" t="s">
        <v>31</v>
      </c>
      <c r="C47" s="14"/>
      <c r="D47" s="14"/>
      <c r="E47" s="15">
        <v>0</v>
      </c>
      <c r="F47" s="15">
        <v>0</v>
      </c>
      <c r="G47" s="15">
        <v>0</v>
      </c>
      <c r="H47" s="15">
        <v>0</v>
      </c>
      <c r="I47" s="21">
        <f t="shared" ref="I47:I50" si="8">J47+K47+L47+M47+N47+O47</f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30"/>
    </row>
    <row r="48" spans="1:16" s="29" customFormat="1" x14ac:dyDescent="0.25">
      <c r="A48" s="13"/>
      <c r="B48" s="14" t="s">
        <v>32</v>
      </c>
      <c r="C48" s="14"/>
      <c r="D48" s="14"/>
      <c r="E48" s="15">
        <v>0</v>
      </c>
      <c r="F48" s="15">
        <v>0</v>
      </c>
      <c r="G48" s="15">
        <v>0</v>
      </c>
      <c r="H48" s="15">
        <v>0</v>
      </c>
      <c r="I48" s="21">
        <f t="shared" si="8"/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30"/>
    </row>
    <row r="49" spans="1:16" s="29" customFormat="1" ht="18" customHeight="1" x14ac:dyDescent="0.25">
      <c r="A49" s="13"/>
      <c r="B49" s="14" t="s">
        <v>33</v>
      </c>
      <c r="C49" s="14"/>
      <c r="D49" s="14"/>
      <c r="E49" s="23">
        <f>I49</f>
        <v>29249.450600000004</v>
      </c>
      <c r="F49" s="15">
        <f>F46</f>
        <v>29249.450600000004</v>
      </c>
      <c r="G49" s="16">
        <v>2019</v>
      </c>
      <c r="H49" s="16">
        <v>2020</v>
      </c>
      <c r="I49" s="21">
        <f>J49+K49+L49+M49+N49+O49</f>
        <v>29249.450600000004</v>
      </c>
      <c r="J49" s="17">
        <v>0</v>
      </c>
      <c r="K49" s="17">
        <v>13218.140600000001</v>
      </c>
      <c r="L49" s="48">
        <v>3922.41</v>
      </c>
      <c r="M49" s="17">
        <v>5228.8999999999996</v>
      </c>
      <c r="N49" s="17">
        <v>6880</v>
      </c>
      <c r="O49" s="17">
        <v>0</v>
      </c>
      <c r="P49" s="30" t="s">
        <v>65</v>
      </c>
    </row>
    <row r="50" spans="1:16" s="29" customFormat="1" ht="24" x14ac:dyDescent="0.25">
      <c r="A50" s="13"/>
      <c r="B50" s="14" t="s">
        <v>34</v>
      </c>
      <c r="C50" s="14"/>
      <c r="D50" s="14"/>
      <c r="E50" s="23">
        <f t="shared" ref="E50" si="9">I50</f>
        <v>0</v>
      </c>
      <c r="F50" s="15">
        <v>0</v>
      </c>
      <c r="G50" s="15">
        <v>0</v>
      </c>
      <c r="H50" s="15">
        <v>0</v>
      </c>
      <c r="I50" s="21">
        <f t="shared" si="8"/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30"/>
    </row>
    <row r="51" spans="1:16" s="29" customFormat="1" ht="48.75" customHeight="1" x14ac:dyDescent="0.25">
      <c r="A51" s="13" t="s">
        <v>54</v>
      </c>
      <c r="B51" s="14" t="s">
        <v>55</v>
      </c>
      <c r="C51" s="14" t="s">
        <v>56</v>
      </c>
      <c r="D51" s="14" t="s">
        <v>28</v>
      </c>
      <c r="E51" s="23"/>
      <c r="F51" s="23"/>
      <c r="G51" s="14"/>
      <c r="H51" s="14"/>
      <c r="I51" s="17"/>
      <c r="J51" s="17"/>
      <c r="K51" s="17"/>
      <c r="L51" s="17"/>
      <c r="M51" s="17"/>
      <c r="N51" s="17"/>
      <c r="O51" s="17"/>
      <c r="P51" s="30"/>
    </row>
    <row r="52" spans="1:16" s="29" customFormat="1" ht="24" x14ac:dyDescent="0.25">
      <c r="A52" s="13"/>
      <c r="B52" s="18" t="s">
        <v>57</v>
      </c>
      <c r="C52" s="14"/>
      <c r="D52" s="14"/>
      <c r="E52" s="23">
        <f>E53+E54+E55+E56</f>
        <v>3600</v>
      </c>
      <c r="F52" s="23">
        <f>F53+F54+F55+F56</f>
        <v>3600</v>
      </c>
      <c r="G52" s="14">
        <v>2019</v>
      </c>
      <c r="H52" s="14">
        <v>2019</v>
      </c>
      <c r="I52" s="17">
        <f>SUM(I53:I56)</f>
        <v>3600</v>
      </c>
      <c r="J52" s="17">
        <f t="shared" ref="J52:O52" si="10">SUM(J53:J56)</f>
        <v>0</v>
      </c>
      <c r="K52" s="17">
        <f t="shared" si="10"/>
        <v>0</v>
      </c>
      <c r="L52" s="17">
        <f t="shared" si="10"/>
        <v>3600</v>
      </c>
      <c r="M52" s="17">
        <f t="shared" si="10"/>
        <v>0</v>
      </c>
      <c r="N52" s="17">
        <f t="shared" si="10"/>
        <v>0</v>
      </c>
      <c r="O52" s="17">
        <f t="shared" si="10"/>
        <v>0</v>
      </c>
      <c r="P52" s="30" t="s">
        <v>64</v>
      </c>
    </row>
    <row r="53" spans="1:16" s="29" customFormat="1" ht="24" x14ac:dyDescent="0.25">
      <c r="A53" s="13"/>
      <c r="B53" s="14" t="s">
        <v>31</v>
      </c>
      <c r="C53" s="14"/>
      <c r="D53" s="14"/>
      <c r="E53" s="23">
        <v>0</v>
      </c>
      <c r="F53" s="23">
        <v>0</v>
      </c>
      <c r="G53" s="14"/>
      <c r="H53" s="14"/>
      <c r="I53" s="17">
        <f>SUM(J53:O53)</f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30"/>
    </row>
    <row r="54" spans="1:16" s="29" customFormat="1" x14ac:dyDescent="0.25">
      <c r="A54" s="13"/>
      <c r="B54" s="14" t="s">
        <v>32</v>
      </c>
      <c r="C54" s="14"/>
      <c r="D54" s="14"/>
      <c r="E54" s="23">
        <v>0</v>
      </c>
      <c r="F54" s="23">
        <v>0</v>
      </c>
      <c r="G54" s="14"/>
      <c r="H54" s="14"/>
      <c r="I54" s="17">
        <f t="shared" ref="I54:I56" si="11">SUM(J54:O54)</f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30"/>
    </row>
    <row r="55" spans="1:16" s="29" customFormat="1" x14ac:dyDescent="0.25">
      <c r="A55" s="13"/>
      <c r="B55" s="14" t="s">
        <v>33</v>
      </c>
      <c r="C55" s="14"/>
      <c r="D55" s="14"/>
      <c r="E55" s="23">
        <f>F55</f>
        <v>3600</v>
      </c>
      <c r="F55" s="23">
        <f>I55</f>
        <v>3600</v>
      </c>
      <c r="G55" s="14">
        <v>2019</v>
      </c>
      <c r="H55" s="14">
        <v>2019</v>
      </c>
      <c r="I55" s="17">
        <f t="shared" si="11"/>
        <v>3600</v>
      </c>
      <c r="J55" s="17">
        <v>0</v>
      </c>
      <c r="K55" s="17">
        <v>0</v>
      </c>
      <c r="L55" s="17">
        <v>3600</v>
      </c>
      <c r="M55" s="17">
        <v>0</v>
      </c>
      <c r="N55" s="17">
        <v>0</v>
      </c>
      <c r="O55" s="17">
        <v>0</v>
      </c>
      <c r="P55" s="30"/>
    </row>
    <row r="56" spans="1:16" s="29" customFormat="1" ht="24" x14ac:dyDescent="0.25">
      <c r="A56" s="13"/>
      <c r="B56" s="14" t="s">
        <v>34</v>
      </c>
      <c r="C56" s="14"/>
      <c r="D56" s="14"/>
      <c r="E56" s="23">
        <v>0</v>
      </c>
      <c r="F56" s="23">
        <v>0</v>
      </c>
      <c r="G56" s="14"/>
      <c r="H56" s="14"/>
      <c r="I56" s="17">
        <f t="shared" si="11"/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30"/>
    </row>
    <row r="57" spans="1:16" s="29" customFormat="1" ht="48" x14ac:dyDescent="0.25">
      <c r="A57" s="32" t="s">
        <v>58</v>
      </c>
      <c r="B57" s="33" t="s">
        <v>59</v>
      </c>
      <c r="C57" s="33" t="s">
        <v>60</v>
      </c>
      <c r="D57" s="33" t="s">
        <v>28</v>
      </c>
      <c r="E57" s="34"/>
      <c r="F57" s="34"/>
      <c r="G57" s="33"/>
      <c r="H57" s="33"/>
      <c r="I57" s="35"/>
      <c r="J57" s="35"/>
      <c r="K57" s="35"/>
      <c r="L57" s="35"/>
      <c r="M57" s="35"/>
      <c r="N57" s="35"/>
      <c r="O57" s="35"/>
      <c r="P57" s="30"/>
    </row>
    <row r="58" spans="1:16" s="29" customFormat="1" ht="24" x14ac:dyDescent="0.25">
      <c r="A58" s="32"/>
      <c r="B58" s="36" t="s">
        <v>61</v>
      </c>
      <c r="C58" s="33"/>
      <c r="D58" s="33"/>
      <c r="E58" s="34">
        <f>E59+E60+E61+E62</f>
        <v>59382.354670000001</v>
      </c>
      <c r="F58" s="34">
        <f>F59+F60+F61+F62</f>
        <v>59382.354670000001</v>
      </c>
      <c r="G58" s="33">
        <v>2019</v>
      </c>
      <c r="H58" s="33">
        <v>2019</v>
      </c>
      <c r="I58" s="35">
        <f>SUM(I59:I62)</f>
        <v>59382.354670000001</v>
      </c>
      <c r="J58" s="35">
        <f t="shared" ref="J58:O58" si="12">SUM(J59:J62)</f>
        <v>0</v>
      </c>
      <c r="K58" s="35">
        <f t="shared" si="12"/>
        <v>59382.354670000001</v>
      </c>
      <c r="L58" s="35">
        <f t="shared" si="12"/>
        <v>0</v>
      </c>
      <c r="M58" s="35">
        <f t="shared" si="12"/>
        <v>0</v>
      </c>
      <c r="N58" s="35">
        <f t="shared" si="12"/>
        <v>0</v>
      </c>
      <c r="O58" s="35">
        <f t="shared" si="12"/>
        <v>0</v>
      </c>
      <c r="P58" s="30"/>
    </row>
    <row r="59" spans="1:16" s="29" customFormat="1" ht="24" x14ac:dyDescent="0.25">
      <c r="A59" s="32"/>
      <c r="B59" s="33" t="s">
        <v>31</v>
      </c>
      <c r="C59" s="33"/>
      <c r="D59" s="33"/>
      <c r="E59" s="34">
        <v>0</v>
      </c>
      <c r="F59" s="34">
        <v>0</v>
      </c>
      <c r="G59" s="33"/>
      <c r="H59" s="33"/>
      <c r="I59" s="35">
        <f>SUM(J59:O59)</f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0"/>
    </row>
    <row r="60" spans="1:16" s="29" customFormat="1" x14ac:dyDescent="0.25">
      <c r="A60" s="32"/>
      <c r="B60" s="33" t="s">
        <v>32</v>
      </c>
      <c r="C60" s="33"/>
      <c r="D60" s="33"/>
      <c r="E60" s="34">
        <v>0</v>
      </c>
      <c r="F60" s="34">
        <v>0</v>
      </c>
      <c r="G60" s="33"/>
      <c r="H60" s="33"/>
      <c r="I60" s="35">
        <f t="shared" ref="I60:I62" si="13">SUM(J60:O60)</f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0"/>
    </row>
    <row r="61" spans="1:16" s="29" customFormat="1" x14ac:dyDescent="0.25">
      <c r="A61" s="32"/>
      <c r="B61" s="33" t="s">
        <v>33</v>
      </c>
      <c r="C61" s="33"/>
      <c r="D61" s="33"/>
      <c r="E61" s="34">
        <f>I61</f>
        <v>59382.354670000001</v>
      </c>
      <c r="F61" s="34">
        <f>I61</f>
        <v>59382.354670000001</v>
      </c>
      <c r="G61" s="33">
        <v>2019</v>
      </c>
      <c r="H61" s="33">
        <v>2019</v>
      </c>
      <c r="I61" s="35">
        <f t="shared" si="13"/>
        <v>59382.354670000001</v>
      </c>
      <c r="J61" s="35">
        <v>0</v>
      </c>
      <c r="K61" s="35">
        <v>59382.354670000001</v>
      </c>
      <c r="L61" s="35">
        <v>0</v>
      </c>
      <c r="M61" s="35">
        <v>0</v>
      </c>
      <c r="N61" s="35">
        <v>0</v>
      </c>
      <c r="O61" s="35">
        <v>0</v>
      </c>
      <c r="P61" s="30"/>
    </row>
    <row r="62" spans="1:16" s="29" customFormat="1" ht="24" x14ac:dyDescent="0.25">
      <c r="A62" s="32"/>
      <c r="B62" s="33" t="s">
        <v>34</v>
      </c>
      <c r="C62" s="33"/>
      <c r="D62" s="33"/>
      <c r="E62" s="34">
        <v>0</v>
      </c>
      <c r="F62" s="34">
        <v>0</v>
      </c>
      <c r="G62" s="33"/>
      <c r="H62" s="33"/>
      <c r="I62" s="35">
        <f t="shared" si="13"/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0"/>
    </row>
    <row r="63" spans="1:16" ht="24" x14ac:dyDescent="0.25">
      <c r="A63" s="13"/>
      <c r="B63" s="37" t="s">
        <v>62</v>
      </c>
      <c r="C63" s="37"/>
      <c r="D63" s="37"/>
      <c r="E63" s="38"/>
      <c r="F63" s="38"/>
      <c r="G63" s="37"/>
      <c r="H63" s="37"/>
      <c r="I63" s="39">
        <f>I64+I65+I66+I67</f>
        <v>524100.80527000001</v>
      </c>
      <c r="J63" s="39">
        <f>J64+J65+J66+J67</f>
        <v>91701.9</v>
      </c>
      <c r="K63" s="39">
        <f>K64+K65+K66+K67</f>
        <v>316925.39527000004</v>
      </c>
      <c r="L63" s="39">
        <f t="shared" ref="L63:O63" si="14">L64+L65+L66+L67</f>
        <v>59219.210000000006</v>
      </c>
      <c r="M63" s="39">
        <f t="shared" si="14"/>
        <v>35228.9</v>
      </c>
      <c r="N63" s="39">
        <f t="shared" si="14"/>
        <v>36880</v>
      </c>
      <c r="O63" s="39">
        <f t="shared" si="14"/>
        <v>112445.4</v>
      </c>
      <c r="P63" s="3"/>
    </row>
    <row r="64" spans="1:16" ht="24" x14ac:dyDescent="0.25">
      <c r="A64" s="13"/>
      <c r="B64" s="14" t="s">
        <v>31</v>
      </c>
      <c r="C64" s="14"/>
      <c r="D64" s="14"/>
      <c r="E64" s="14"/>
      <c r="F64" s="14"/>
      <c r="G64" s="14"/>
      <c r="H64" s="14"/>
      <c r="I64" s="39">
        <f>I21+I27+I33+I39+I47+I53+I59</f>
        <v>0</v>
      </c>
      <c r="J64" s="39">
        <f t="shared" ref="J64:O64" si="15">J21+J27+J33+J39+J47+J53+J59</f>
        <v>0</v>
      </c>
      <c r="K64" s="39">
        <f t="shared" si="15"/>
        <v>0</v>
      </c>
      <c r="L64" s="39">
        <f t="shared" si="15"/>
        <v>0</v>
      </c>
      <c r="M64" s="39">
        <f t="shared" si="15"/>
        <v>0</v>
      </c>
      <c r="N64" s="39">
        <f t="shared" si="15"/>
        <v>0</v>
      </c>
      <c r="O64" s="39">
        <f t="shared" si="15"/>
        <v>0</v>
      </c>
      <c r="P64" s="3"/>
    </row>
    <row r="65" spans="1:16" x14ac:dyDescent="0.25">
      <c r="A65" s="13"/>
      <c r="B65" s="14" t="s">
        <v>32</v>
      </c>
      <c r="C65" s="14"/>
      <c r="D65" s="14"/>
      <c r="E65" s="14"/>
      <c r="F65" s="14"/>
      <c r="G65" s="14"/>
      <c r="H65" s="14"/>
      <c r="I65" s="39">
        <f t="shared" ref="I65:O67" si="16">I22+I28+I34+I40+I48+I54+I60</f>
        <v>0</v>
      </c>
      <c r="J65" s="39">
        <f t="shared" si="16"/>
        <v>0</v>
      </c>
      <c r="K65" s="39">
        <f t="shared" si="16"/>
        <v>128300</v>
      </c>
      <c r="L65" s="39">
        <f t="shared" si="16"/>
        <v>0</v>
      </c>
      <c r="M65" s="39">
        <f t="shared" si="16"/>
        <v>0</v>
      </c>
      <c r="N65" s="39">
        <f t="shared" si="16"/>
        <v>0</v>
      </c>
      <c r="O65" s="39">
        <f t="shared" si="16"/>
        <v>0</v>
      </c>
      <c r="P65" s="3"/>
    </row>
    <row r="66" spans="1:16" x14ac:dyDescent="0.25">
      <c r="A66" s="13"/>
      <c r="B66" s="14" t="s">
        <v>33</v>
      </c>
      <c r="C66" s="14"/>
      <c r="D66" s="14"/>
      <c r="E66" s="40"/>
      <c r="F66" s="40"/>
      <c r="G66" s="40"/>
      <c r="H66" s="40"/>
      <c r="I66" s="39">
        <f>I23+I29+I35+I41+I49+I55+I61</f>
        <v>449677.20527000003</v>
      </c>
      <c r="J66" s="39">
        <f t="shared" si="16"/>
        <v>60000</v>
      </c>
      <c r="K66" s="39">
        <f>K23+K29+K35+K41+K49+K55+K61</f>
        <v>167600.49527000001</v>
      </c>
      <c r="L66" s="39">
        <f>L23+L29+L35+L41+L49+L55+L61</f>
        <v>37522.410000000003</v>
      </c>
      <c r="M66" s="39">
        <f t="shared" si="16"/>
        <v>35228.9</v>
      </c>
      <c r="N66" s="39">
        <f t="shared" si="16"/>
        <v>36880</v>
      </c>
      <c r="O66" s="39">
        <f t="shared" si="16"/>
        <v>112445.4</v>
      </c>
      <c r="P66" s="3"/>
    </row>
    <row r="67" spans="1:16" ht="24" x14ac:dyDescent="0.25">
      <c r="A67" s="13"/>
      <c r="B67" s="14" t="s">
        <v>34</v>
      </c>
      <c r="C67" s="14"/>
      <c r="D67" s="14"/>
      <c r="E67" s="14"/>
      <c r="F67" s="14"/>
      <c r="G67" s="14"/>
      <c r="H67" s="14"/>
      <c r="I67" s="39">
        <f t="shared" si="16"/>
        <v>74423.600000000006</v>
      </c>
      <c r="J67" s="39">
        <f t="shared" si="16"/>
        <v>31701.899999999998</v>
      </c>
      <c r="K67" s="39">
        <f t="shared" si="16"/>
        <v>21024.9</v>
      </c>
      <c r="L67" s="39">
        <f t="shared" si="16"/>
        <v>21696.799999999999</v>
      </c>
      <c r="M67" s="39">
        <f t="shared" si="16"/>
        <v>0</v>
      </c>
      <c r="N67" s="39">
        <f t="shared" si="16"/>
        <v>0</v>
      </c>
      <c r="O67" s="39">
        <f t="shared" si="16"/>
        <v>0</v>
      </c>
      <c r="P67" s="3"/>
    </row>
    <row r="68" spans="1:16" hidden="1" x14ac:dyDescent="0.25">
      <c r="A68" s="41"/>
      <c r="B68" s="29"/>
      <c r="C68" s="29"/>
      <c r="D68" s="29"/>
      <c r="E68" s="29"/>
      <c r="F68" s="29"/>
      <c r="G68" s="29"/>
      <c r="H68" s="29"/>
      <c r="I68" s="42"/>
      <c r="J68" s="42"/>
      <c r="K68" s="43"/>
      <c r="L68" s="43"/>
      <c r="M68" s="42"/>
      <c r="N68" s="42"/>
      <c r="O68" s="42"/>
    </row>
    <row r="69" spans="1:16" ht="47.25" hidden="1" customHeight="1" x14ac:dyDescent="0.3">
      <c r="A69" s="41"/>
      <c r="B69" s="44" t="s">
        <v>63</v>
      </c>
      <c r="C69" s="29"/>
      <c r="D69" s="29"/>
      <c r="E69" s="29"/>
      <c r="F69" s="29"/>
      <c r="G69" s="29"/>
      <c r="H69" s="29"/>
      <c r="I69" s="29"/>
      <c r="J69" s="29"/>
      <c r="K69" s="45"/>
      <c r="L69" s="45"/>
      <c r="M69" s="29"/>
      <c r="N69" s="29"/>
      <c r="O69" s="29"/>
    </row>
  </sheetData>
  <mergeCells count="9">
    <mergeCell ref="A18:O18"/>
    <mergeCell ref="A12:O13"/>
    <mergeCell ref="A15:A16"/>
    <mergeCell ref="B15:B16"/>
    <mergeCell ref="C15:C16"/>
    <mergeCell ref="D15:D16"/>
    <mergeCell ref="E15:F15"/>
    <mergeCell ref="G15:H15"/>
    <mergeCell ref="I15:O15"/>
  </mergeCells>
  <pageMargins left="0.78740157480314965" right="0.74803149606299213" top="1.1811023622047245" bottom="0.59055118110236227" header="0.43307086614173229" footer="0.19685039370078741"/>
  <pageSetup paperSize="9" scale="89" firstPageNumber="26" fitToHeight="8" orientation="landscape" r:id="rId1"/>
  <headerFooter differentFirst="1">
    <oddHeader>&amp;C&amp;P</oddHeader>
  </headerFooter>
  <rowBreaks count="1" manualBreakCount="1">
    <brk id="4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</vt:lpstr>
      <vt:lpstr>'прил. 3'!Заголовки_для_печати</vt:lpstr>
      <vt:lpstr>'прил.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Светлана Юмшанова</cp:lastModifiedBy>
  <dcterms:created xsi:type="dcterms:W3CDTF">2020-04-13T04:33:37Z</dcterms:created>
  <dcterms:modified xsi:type="dcterms:W3CDTF">2020-04-28T08:09:22Z</dcterms:modified>
</cp:coreProperties>
</file>