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 windowWidth="24240" windowHeight="12075"/>
  </bookViews>
  <sheets>
    <sheet name="прил.2" sheetId="1" r:id="rId1"/>
  </sheets>
  <definedNames>
    <definedName name="_xlnm._FilterDatabase" localSheetId="0" hidden="1">прил.2!$A$16:$AF$275</definedName>
    <definedName name="_xlnm.Print_Titles" localSheetId="0">прил.2!$15:$15</definedName>
    <definedName name="_xlnm.Print_Area" localSheetId="0">прил.2!$A$1:$K$277</definedName>
  </definedNames>
  <calcPr calcId="144525"/>
</workbook>
</file>

<file path=xl/calcChain.xml><?xml version="1.0" encoding="utf-8"?>
<calcChain xmlns="http://schemas.openxmlformats.org/spreadsheetml/2006/main">
  <c r="D271" i="1" l="1"/>
  <c r="J270" i="1"/>
  <c r="D270" i="1"/>
  <c r="D269" i="1"/>
  <c r="D268" i="1"/>
  <c r="J267" i="1"/>
  <c r="I267" i="1"/>
  <c r="H267" i="1"/>
  <c r="G267" i="1"/>
  <c r="F267" i="1"/>
  <c r="E267" i="1"/>
  <c r="D267" i="1" s="1"/>
  <c r="D263" i="1"/>
  <c r="AN262" i="1"/>
  <c r="AM262" i="1"/>
  <c r="AL262" i="1"/>
  <c r="AK262" i="1"/>
  <c r="AJ262" i="1"/>
  <c r="AI262" i="1"/>
  <c r="AH262" i="1"/>
  <c r="D262" i="1"/>
  <c r="D261" i="1"/>
  <c r="D260" i="1"/>
  <c r="J259" i="1"/>
  <c r="I259" i="1"/>
  <c r="H259" i="1"/>
  <c r="G259" i="1"/>
  <c r="F259" i="1"/>
  <c r="E259" i="1"/>
  <c r="D259" i="1"/>
  <c r="D255" i="1"/>
  <c r="AN254" i="1"/>
  <c r="AM254" i="1"/>
  <c r="AL254" i="1"/>
  <c r="AK254" i="1"/>
  <c r="AJ254" i="1"/>
  <c r="AI254" i="1"/>
  <c r="D254" i="1"/>
  <c r="AH254" i="1" s="1"/>
  <c r="D253" i="1"/>
  <c r="D252" i="1"/>
  <c r="J251" i="1"/>
  <c r="I251" i="1"/>
  <c r="H251" i="1"/>
  <c r="G251" i="1"/>
  <c r="F251" i="1"/>
  <c r="E251" i="1"/>
  <c r="D251" i="1"/>
  <c r="D247" i="1"/>
  <c r="AN246" i="1"/>
  <c r="AM246" i="1"/>
  <c r="AL246" i="1"/>
  <c r="AK246" i="1"/>
  <c r="AJ246" i="1"/>
  <c r="J246" i="1"/>
  <c r="AI246" i="1" s="1"/>
  <c r="D246" i="1"/>
  <c r="AH246" i="1" s="1"/>
  <c r="D245" i="1"/>
  <c r="D244" i="1"/>
  <c r="J243" i="1"/>
  <c r="I243" i="1"/>
  <c r="H243" i="1"/>
  <c r="G243" i="1"/>
  <c r="F243" i="1"/>
  <c r="E243" i="1"/>
  <c r="D243" i="1" s="1"/>
  <c r="D239" i="1"/>
  <c r="D238" i="1"/>
  <c r="D237" i="1"/>
  <c r="J236" i="1"/>
  <c r="AI236" i="1" s="1"/>
  <c r="I236" i="1"/>
  <c r="AN236" i="1" s="1"/>
  <c r="H236" i="1"/>
  <c r="AM236" i="1" s="1"/>
  <c r="G236" i="1"/>
  <c r="AL236" i="1" s="1"/>
  <c r="F236" i="1"/>
  <c r="AK236" i="1" s="1"/>
  <c r="E236" i="1"/>
  <c r="AJ236" i="1" s="1"/>
  <c r="D236" i="1"/>
  <c r="AH236" i="1" s="1"/>
  <c r="D235" i="1"/>
  <c r="D234" i="1"/>
  <c r="J233" i="1"/>
  <c r="I233" i="1"/>
  <c r="H233" i="1"/>
  <c r="G233" i="1"/>
  <c r="F233" i="1"/>
  <c r="E233" i="1"/>
  <c r="D233" i="1" s="1"/>
  <c r="J229" i="1"/>
  <c r="I229" i="1"/>
  <c r="H229" i="1"/>
  <c r="G229" i="1"/>
  <c r="F229" i="1"/>
  <c r="E229" i="1"/>
  <c r="D229" i="1" s="1"/>
  <c r="J228" i="1"/>
  <c r="I228" i="1"/>
  <c r="H228" i="1"/>
  <c r="G228" i="1"/>
  <c r="F228" i="1"/>
  <c r="E228" i="1"/>
  <c r="D228" i="1" s="1"/>
  <c r="J227" i="1"/>
  <c r="I227" i="1"/>
  <c r="H227" i="1"/>
  <c r="G227" i="1"/>
  <c r="F227" i="1"/>
  <c r="E227" i="1"/>
  <c r="D227" i="1" s="1"/>
  <c r="J226" i="1"/>
  <c r="I226" i="1"/>
  <c r="H226" i="1"/>
  <c r="G226" i="1"/>
  <c r="F226" i="1"/>
  <c r="E226" i="1"/>
  <c r="D226" i="1" s="1"/>
  <c r="J225" i="1"/>
  <c r="I225" i="1"/>
  <c r="H225" i="1"/>
  <c r="G225" i="1"/>
  <c r="F225" i="1"/>
  <c r="E225" i="1"/>
  <c r="D225" i="1"/>
  <c r="J224" i="1"/>
  <c r="I224" i="1"/>
  <c r="H224" i="1"/>
  <c r="G224" i="1"/>
  <c r="F224" i="1"/>
  <c r="E224" i="1"/>
  <c r="D224" i="1" s="1"/>
  <c r="J223" i="1"/>
  <c r="I223" i="1"/>
  <c r="H223" i="1"/>
  <c r="G223" i="1"/>
  <c r="F223" i="1"/>
  <c r="E223" i="1"/>
  <c r="D218" i="1"/>
  <c r="D217" i="1"/>
  <c r="D216" i="1"/>
  <c r="D215" i="1"/>
  <c r="J214" i="1"/>
  <c r="I214" i="1"/>
  <c r="H214" i="1"/>
  <c r="G214" i="1"/>
  <c r="F214" i="1"/>
  <c r="E214" i="1"/>
  <c r="D214" i="1"/>
  <c r="D210" i="1"/>
  <c r="D209" i="1"/>
  <c r="D208" i="1"/>
  <c r="D207" i="1"/>
  <c r="J206" i="1"/>
  <c r="I206" i="1"/>
  <c r="H206" i="1"/>
  <c r="G206" i="1"/>
  <c r="F206" i="1"/>
  <c r="E206" i="1"/>
  <c r="D206" i="1"/>
  <c r="D202" i="1"/>
  <c r="D201" i="1"/>
  <c r="D200" i="1"/>
  <c r="D199" i="1"/>
  <c r="J198" i="1"/>
  <c r="I198" i="1"/>
  <c r="H198" i="1"/>
  <c r="G198" i="1"/>
  <c r="F198" i="1"/>
  <c r="E198" i="1"/>
  <c r="D198" i="1"/>
  <c r="D194" i="1"/>
  <c r="AN193" i="1"/>
  <c r="AM193" i="1"/>
  <c r="AL193" i="1"/>
  <c r="AK193" i="1"/>
  <c r="AJ193" i="1"/>
  <c r="AI193" i="1"/>
  <c r="D193" i="1"/>
  <c r="AH193" i="1" s="1"/>
  <c r="D192" i="1"/>
  <c r="D191" i="1"/>
  <c r="J190" i="1"/>
  <c r="I190" i="1"/>
  <c r="H190" i="1"/>
  <c r="G190" i="1"/>
  <c r="F190" i="1"/>
  <c r="E190" i="1"/>
  <c r="D190" i="1"/>
  <c r="J186" i="1"/>
  <c r="I186" i="1"/>
  <c r="H186" i="1"/>
  <c r="G186" i="1"/>
  <c r="F186" i="1"/>
  <c r="E186" i="1"/>
  <c r="D186" i="1" s="1"/>
  <c r="J185" i="1"/>
  <c r="I185" i="1"/>
  <c r="H185" i="1"/>
  <c r="G185" i="1"/>
  <c r="F185" i="1"/>
  <c r="E185" i="1"/>
  <c r="D185" i="1" s="1"/>
  <c r="J184" i="1"/>
  <c r="I184" i="1"/>
  <c r="H184" i="1"/>
  <c r="G184" i="1"/>
  <c r="F184" i="1"/>
  <c r="E184" i="1"/>
  <c r="J183" i="1"/>
  <c r="I183" i="1"/>
  <c r="H183" i="1"/>
  <c r="G183" i="1"/>
  <c r="F183" i="1"/>
  <c r="E183" i="1"/>
  <c r="D183" i="1"/>
  <c r="J182" i="1"/>
  <c r="I182" i="1"/>
  <c r="H182" i="1"/>
  <c r="G182" i="1"/>
  <c r="F182" i="1"/>
  <c r="E182" i="1"/>
  <c r="D182" i="1" s="1"/>
  <c r="D177" i="1"/>
  <c r="D176" i="1"/>
  <c r="D175" i="1"/>
  <c r="D174" i="1"/>
  <c r="J173" i="1"/>
  <c r="I173" i="1"/>
  <c r="H173" i="1"/>
  <c r="G173" i="1"/>
  <c r="F173" i="1"/>
  <c r="E173" i="1"/>
  <c r="D173" i="1"/>
  <c r="D169" i="1"/>
  <c r="D168" i="1"/>
  <c r="F167" i="1"/>
  <c r="D167" i="1" s="1"/>
  <c r="D164" i="1" s="1"/>
  <c r="D166" i="1"/>
  <c r="D165" i="1"/>
  <c r="J164" i="1"/>
  <c r="I164" i="1"/>
  <c r="H164" i="1"/>
  <c r="G164" i="1"/>
  <c r="F164" i="1"/>
  <c r="E164" i="1"/>
  <c r="D160" i="1"/>
  <c r="J159" i="1"/>
  <c r="D159" i="1" s="1"/>
  <c r="D156" i="1" s="1"/>
  <c r="D158" i="1"/>
  <c r="D157" i="1"/>
  <c r="J156" i="1"/>
  <c r="I156" i="1"/>
  <c r="H156" i="1"/>
  <c r="G156" i="1"/>
  <c r="F156" i="1"/>
  <c r="E156" i="1"/>
  <c r="D152" i="1"/>
  <c r="D151" i="1"/>
  <c r="D150" i="1"/>
  <c r="D149" i="1"/>
  <c r="J148" i="1"/>
  <c r="I148" i="1"/>
  <c r="H148" i="1"/>
  <c r="G148" i="1"/>
  <c r="F148" i="1"/>
  <c r="E148" i="1"/>
  <c r="D148" i="1"/>
  <c r="D144" i="1"/>
  <c r="D143" i="1"/>
  <c r="D142" i="1"/>
  <c r="D141" i="1"/>
  <c r="J140" i="1"/>
  <c r="I140" i="1"/>
  <c r="H140" i="1"/>
  <c r="G140" i="1"/>
  <c r="F140" i="1"/>
  <c r="E140" i="1"/>
  <c r="D140" i="1"/>
  <c r="D136" i="1"/>
  <c r="D135" i="1"/>
  <c r="D134" i="1"/>
  <c r="D133" i="1"/>
  <c r="J132" i="1"/>
  <c r="I132" i="1"/>
  <c r="H132" i="1"/>
  <c r="G132" i="1"/>
  <c r="F132" i="1"/>
  <c r="E132" i="1"/>
  <c r="D132" i="1"/>
  <c r="D128" i="1"/>
  <c r="D127" i="1"/>
  <c r="D126" i="1"/>
  <c r="J125" i="1"/>
  <c r="I125" i="1"/>
  <c r="H125" i="1"/>
  <c r="G125" i="1"/>
  <c r="F125" i="1"/>
  <c r="E125" i="1"/>
  <c r="D125" i="1" s="1"/>
  <c r="D124" i="1"/>
  <c r="D123" i="1"/>
  <c r="J122" i="1"/>
  <c r="I122" i="1"/>
  <c r="H122" i="1"/>
  <c r="G122" i="1"/>
  <c r="F122" i="1"/>
  <c r="E122" i="1"/>
  <c r="D118" i="1"/>
  <c r="D117" i="1"/>
  <c r="D116" i="1"/>
  <c r="D115" i="1"/>
  <c r="D114" i="1" s="1"/>
  <c r="J114" i="1"/>
  <c r="I114" i="1"/>
  <c r="H114" i="1"/>
  <c r="G114" i="1"/>
  <c r="F114" i="1"/>
  <c r="E114" i="1"/>
  <c r="D110" i="1"/>
  <c r="AN109" i="1"/>
  <c r="AM109" i="1"/>
  <c r="AL109" i="1"/>
  <c r="AK109" i="1"/>
  <c r="AJ109" i="1"/>
  <c r="AI109" i="1"/>
  <c r="D109" i="1"/>
  <c r="AH109" i="1" s="1"/>
  <c r="D108" i="1"/>
  <c r="D107" i="1"/>
  <c r="J106" i="1"/>
  <c r="I106" i="1"/>
  <c r="H106" i="1"/>
  <c r="G106" i="1"/>
  <c r="F106" i="1"/>
  <c r="E106" i="1"/>
  <c r="D102" i="1"/>
  <c r="AN101" i="1"/>
  <c r="AM101" i="1"/>
  <c r="AL101" i="1"/>
  <c r="AK101" i="1"/>
  <c r="AJ101" i="1"/>
  <c r="AI101" i="1"/>
  <c r="D101" i="1"/>
  <c r="AH101" i="1" s="1"/>
  <c r="D100" i="1"/>
  <c r="D99" i="1"/>
  <c r="J98" i="1"/>
  <c r="I98" i="1"/>
  <c r="H98" i="1"/>
  <c r="G98" i="1"/>
  <c r="F98" i="1"/>
  <c r="E98" i="1"/>
  <c r="D94" i="1"/>
  <c r="AN93" i="1"/>
  <c r="AM93" i="1"/>
  <c r="AL93" i="1"/>
  <c r="AK93" i="1"/>
  <c r="AJ93" i="1"/>
  <c r="AI93" i="1"/>
  <c r="D93" i="1"/>
  <c r="AH93" i="1" s="1"/>
  <c r="D92" i="1"/>
  <c r="D91" i="1"/>
  <c r="J90" i="1"/>
  <c r="I90" i="1"/>
  <c r="H90" i="1"/>
  <c r="G90" i="1"/>
  <c r="F90" i="1"/>
  <c r="E90" i="1"/>
  <c r="D90" i="1" s="1"/>
  <c r="E86" i="1"/>
  <c r="D86" i="1" s="1"/>
  <c r="D84" i="1"/>
  <c r="D83" i="1"/>
  <c r="J82" i="1"/>
  <c r="I82" i="1"/>
  <c r="H82" i="1"/>
  <c r="G82" i="1"/>
  <c r="F82" i="1"/>
  <c r="E82" i="1"/>
  <c r="D82" i="1"/>
  <c r="D81" i="1"/>
  <c r="D80" i="1"/>
  <c r="J79" i="1"/>
  <c r="I79" i="1"/>
  <c r="H79" i="1"/>
  <c r="G79" i="1"/>
  <c r="F79" i="1"/>
  <c r="E79" i="1"/>
  <c r="D79" i="1" s="1"/>
  <c r="R75" i="1"/>
  <c r="E75" i="1"/>
  <c r="D75" i="1"/>
  <c r="F74" i="1"/>
  <c r="D74" i="1"/>
  <c r="D73" i="1"/>
  <c r="F72" i="1"/>
  <c r="D72" i="1" s="1"/>
  <c r="J71" i="1"/>
  <c r="AI71" i="1" s="1"/>
  <c r="I71" i="1"/>
  <c r="I68" i="1" s="1"/>
  <c r="H71" i="1"/>
  <c r="AM71" i="1" s="1"/>
  <c r="G71" i="1"/>
  <c r="G68" i="1" s="1"/>
  <c r="P75" i="1" s="1"/>
  <c r="E71" i="1"/>
  <c r="D70" i="1"/>
  <c r="D69" i="1"/>
  <c r="J68" i="1"/>
  <c r="M75" i="1" s="1"/>
  <c r="H68" i="1"/>
  <c r="Q75" i="1" s="1"/>
  <c r="D64" i="1"/>
  <c r="AN63" i="1"/>
  <c r="AM63" i="1"/>
  <c r="AL63" i="1"/>
  <c r="AK63" i="1"/>
  <c r="AJ63" i="1"/>
  <c r="AI63" i="1"/>
  <c r="D63" i="1"/>
  <c r="AH63" i="1" s="1"/>
  <c r="D62" i="1"/>
  <c r="D61" i="1"/>
  <c r="J60" i="1"/>
  <c r="I60" i="1"/>
  <c r="H60" i="1"/>
  <c r="G60" i="1"/>
  <c r="F60" i="1"/>
  <c r="E60" i="1"/>
  <c r="D60" i="1" s="1"/>
  <c r="D56" i="1"/>
  <c r="AN55" i="1"/>
  <c r="AL55" i="1"/>
  <c r="AK55" i="1"/>
  <c r="AJ55" i="1"/>
  <c r="AI55" i="1"/>
  <c r="D55" i="1"/>
  <c r="AH55" i="1" s="1"/>
  <c r="D54" i="1"/>
  <c r="D53" i="1"/>
  <c r="D52" i="1" s="1"/>
  <c r="J52" i="1"/>
  <c r="I52" i="1"/>
  <c r="H52" i="1"/>
  <c r="G52" i="1"/>
  <c r="F52" i="1"/>
  <c r="E52" i="1"/>
  <c r="R48" i="1"/>
  <c r="J48" i="1"/>
  <c r="I48" i="1"/>
  <c r="H48" i="1"/>
  <c r="G48" i="1"/>
  <c r="F48" i="1"/>
  <c r="E48" i="1"/>
  <c r="F47" i="1"/>
  <c r="D47" i="1" s="1"/>
  <c r="J46" i="1"/>
  <c r="H46" i="1"/>
  <c r="J45" i="1"/>
  <c r="I45" i="1"/>
  <c r="H45" i="1"/>
  <c r="G45" i="1"/>
  <c r="F45" i="1"/>
  <c r="E45" i="1"/>
  <c r="D45" i="1" s="1"/>
  <c r="J44" i="1"/>
  <c r="I44" i="1"/>
  <c r="H44" i="1"/>
  <c r="G44" i="1"/>
  <c r="F44" i="1"/>
  <c r="E44" i="1"/>
  <c r="D44" i="1" s="1"/>
  <c r="D38" i="1"/>
  <c r="AN37" i="1"/>
  <c r="AM37" i="1"/>
  <c r="AL37" i="1"/>
  <c r="AK37" i="1"/>
  <c r="AJ37" i="1"/>
  <c r="AI37" i="1"/>
  <c r="D37" i="1"/>
  <c r="D34" i="1" s="1"/>
  <c r="D36" i="1"/>
  <c r="D35" i="1"/>
  <c r="J34" i="1"/>
  <c r="I34" i="1"/>
  <c r="H34" i="1"/>
  <c r="G34" i="1"/>
  <c r="F34" i="1"/>
  <c r="E34" i="1"/>
  <c r="J30" i="1"/>
  <c r="I30" i="1"/>
  <c r="H30" i="1"/>
  <c r="G30" i="1"/>
  <c r="F30" i="1"/>
  <c r="E30" i="1"/>
  <c r="D30" i="1"/>
  <c r="J29" i="1"/>
  <c r="I29" i="1"/>
  <c r="H29" i="1"/>
  <c r="G29" i="1"/>
  <c r="F29" i="1"/>
  <c r="E29" i="1"/>
  <c r="J28" i="1"/>
  <c r="H28" i="1"/>
  <c r="G28" i="1"/>
  <c r="F28" i="1"/>
  <c r="E28" i="1"/>
  <c r="D28" i="1"/>
  <c r="J27" i="1"/>
  <c r="H27" i="1"/>
  <c r="G27" i="1"/>
  <c r="G26" i="1" s="1"/>
  <c r="F27" i="1"/>
  <c r="F26" i="1" s="1"/>
  <c r="AJ26" i="1" s="1"/>
  <c r="E27" i="1"/>
  <c r="D27" i="1"/>
  <c r="J26" i="1"/>
  <c r="AH26" i="1" s="1"/>
  <c r="I26" i="1"/>
  <c r="H26" i="1"/>
  <c r="E26" i="1"/>
  <c r="AI26" i="1" s="1"/>
  <c r="R21" i="1"/>
  <c r="J21" i="1"/>
  <c r="I21" i="1"/>
  <c r="H21" i="1"/>
  <c r="G21" i="1"/>
  <c r="F21" i="1"/>
  <c r="AG21" i="1" s="1"/>
  <c r="E21" i="1"/>
  <c r="F20" i="1"/>
  <c r="D20" i="1" s="1"/>
  <c r="J19" i="1"/>
  <c r="Z19" i="1" s="1"/>
  <c r="H19" i="1"/>
  <c r="J18" i="1"/>
  <c r="I18" i="1"/>
  <c r="H18" i="1"/>
  <c r="H16" i="1" s="1"/>
  <c r="AE13" i="1" s="1"/>
  <c r="G18" i="1"/>
  <c r="D18" i="1" s="1"/>
  <c r="F18" i="1"/>
  <c r="AG18" i="1" s="1"/>
  <c r="E18" i="1"/>
  <c r="AA18" i="1" s="1"/>
  <c r="J17" i="1"/>
  <c r="I17" i="1"/>
  <c r="H17" i="1"/>
  <c r="F17" i="1"/>
  <c r="AG17" i="1" s="1"/>
  <c r="E17" i="1"/>
  <c r="J16" i="1"/>
  <c r="AF13" i="1"/>
  <c r="D17" i="1" l="1"/>
  <c r="G17" i="1"/>
  <c r="D29" i="1"/>
  <c r="D26" i="1" s="1"/>
  <c r="AK26" i="1" s="1"/>
  <c r="Q21" i="1"/>
  <c r="M21" i="1"/>
  <c r="D122" i="1"/>
  <c r="D21" i="1"/>
  <c r="AH21" i="1" s="1"/>
  <c r="H43" i="1"/>
  <c r="Q48" i="1" s="1"/>
  <c r="J43" i="1"/>
  <c r="D48" i="1"/>
  <c r="D98" i="1"/>
  <c r="D106" i="1"/>
  <c r="D184" i="1"/>
  <c r="AI263" i="1"/>
  <c r="AI276" i="1" s="1"/>
  <c r="M48" i="1"/>
  <c r="D223" i="1"/>
  <c r="AJ71" i="1"/>
  <c r="AJ263" i="1" s="1"/>
  <c r="AL71" i="1"/>
  <c r="AL263" i="1" s="1"/>
  <c r="AN71" i="1"/>
  <c r="E46" i="1"/>
  <c r="G46" i="1"/>
  <c r="I46" i="1"/>
  <c r="E68" i="1"/>
  <c r="F71" i="1"/>
  <c r="D71" i="1" s="1"/>
  <c r="AH71" i="1" s="1"/>
  <c r="AH263" i="1" s="1"/>
  <c r="I43" i="1" l="1"/>
  <c r="I19" i="1"/>
  <c r="I16" i="1" s="1"/>
  <c r="E43" i="1"/>
  <c r="N48" i="1" s="1"/>
  <c r="E19" i="1"/>
  <c r="N75" i="1"/>
  <c r="G43" i="1"/>
  <c r="P48" i="1" s="1"/>
  <c r="G19" i="1"/>
  <c r="G16" i="1" s="1"/>
  <c r="AK71" i="1"/>
  <c r="AK263" i="1" s="1"/>
  <c r="F68" i="1"/>
  <c r="O75" i="1" s="1"/>
  <c r="F46" i="1"/>
  <c r="F19" i="1" l="1"/>
  <c r="F43" i="1"/>
  <c r="O48" i="1" s="1"/>
  <c r="AK276" i="1"/>
  <c r="AA16" i="1"/>
  <c r="E16" i="1"/>
  <c r="N21" i="1" s="1"/>
  <c r="D46" i="1"/>
  <c r="D43" i="1" s="1"/>
  <c r="L48" i="1" s="1"/>
  <c r="AJ276" i="1"/>
  <c r="AD13" i="1"/>
  <c r="P21" i="1"/>
  <c r="D68" i="1"/>
  <c r="L75" i="1" s="1"/>
  <c r="AL276" i="1"/>
  <c r="AG19" i="1" l="1"/>
  <c r="F16" i="1"/>
  <c r="D19" i="1"/>
  <c r="AL19" i="1" l="1"/>
  <c r="D16" i="1"/>
  <c r="L21" i="1" s="1"/>
  <c r="AH276" i="1"/>
  <c r="AC13" i="1"/>
  <c r="O21" i="1"/>
</calcChain>
</file>

<file path=xl/sharedStrings.xml><?xml version="1.0" encoding="utf-8"?>
<sst xmlns="http://schemas.openxmlformats.org/spreadsheetml/2006/main" count="360" uniqueCount="106">
  <si>
    <t>Приложение 2</t>
  </si>
  <si>
    <t>к постановлению Администрации</t>
  </si>
  <si>
    <t>к Постановлению Администрации</t>
  </si>
  <si>
    <t>городского округа Первоуральск</t>
  </si>
  <si>
    <t>от__________________ №______</t>
  </si>
  <si>
    <t>повышение энергетической эффективности</t>
  </si>
  <si>
    <t xml:space="preserve">РАЗДЕЛ 3. ПЛАН МЕРОПРИЯТИЙ </t>
  </si>
  <si>
    <t xml:space="preserve"> МУНИЦИПАЛЬНОЙ ПРОГРАММЫ</t>
  </si>
  <si>
    <t>"РАЗВИТИЕ И МОДЕРНИЗАЦИЯ ЖИЛИЩНО-КОММУНАЛЬНОГО ХОЗЯЙСТВА,</t>
  </si>
  <si>
    <t>ПОВЫШЕНИЕ ЭНЕРГЕТИЧЕСКОЙ ЭФФЕКТИВНОСТИ</t>
  </si>
  <si>
    <t>ГОРОДСКОГО ОКРУГА ПЕРВОУРАЛЬСК НА 2018- 2023 ГОДЫ"</t>
  </si>
  <si>
    <t>№ п/п</t>
  </si>
  <si>
    <t>Наименование мероприятия / источники расходов на финансирование</t>
  </si>
  <si>
    <t>Исполнитель мероприятия</t>
  </si>
  <si>
    <t>Объем расходов на выполнение мероприятия за счет всех источников, тыс.рублей</t>
  </si>
  <si>
    <t>Номера целевых показателей, на достижение которых направлены мероприятия</t>
  </si>
  <si>
    <t>Всего</t>
  </si>
  <si>
    <t>2018 год</t>
  </si>
  <si>
    <t>2019 год</t>
  </si>
  <si>
    <t>2020 год</t>
  </si>
  <si>
    <t>2021 год</t>
  </si>
  <si>
    <t>2022 год</t>
  </si>
  <si>
    <t>2023 год</t>
  </si>
  <si>
    <t>2017 год</t>
  </si>
  <si>
    <t>доля</t>
  </si>
  <si>
    <t>всего</t>
  </si>
  <si>
    <t>2015 год</t>
  </si>
  <si>
    <t>2016 год</t>
  </si>
  <si>
    <t>ВСЕГО по муниципальной программе, в том числе:</t>
  </si>
  <si>
    <t>федеральный бюджет</t>
  </si>
  <si>
    <t>областной бюджет</t>
  </si>
  <si>
    <t>местный бюджет</t>
  </si>
  <si>
    <t>в том числе на условиях софинансирования:</t>
  </si>
  <si>
    <t>внебюджетные источники</t>
  </si>
  <si>
    <t>- Справочно:</t>
  </si>
  <si>
    <t>*участие в государственных программах на условиях софинансирования</t>
  </si>
  <si>
    <t>*участие в государственном частном партнерстве</t>
  </si>
  <si>
    <t>Подпрограмма 1. Улучшение жилищных условий граждан на территории городского округа Первоуральск</t>
  </si>
  <si>
    <t>итого д.б.</t>
  </si>
  <si>
    <t>ВСЕГО по Подпрограмме 1, в том числе:</t>
  </si>
  <si>
    <t>Мероприятие 1. Снос аварийного и непригодного для проживания жилищного фонда всего, в том числе:</t>
  </si>
  <si>
    <t>УЖКХ и С</t>
  </si>
  <si>
    <t>1.1.1.     1.1.2.     1.1.3.</t>
  </si>
  <si>
    <t>Подпрограмма 2. Развитие и модернизация коммунальной инфраструктуры на территории городского округа Первоуральск</t>
  </si>
  <si>
    <t>ВСЕГО по Подпрограмме 2, в том числе:</t>
  </si>
  <si>
    <t>Мероприятие 1. Строительство объектов питьевого водоснабжения и водоотведения всего, в том числе:</t>
  </si>
  <si>
    <t>2.1.4., 2.2.1.</t>
  </si>
  <si>
    <t>Мероприятие 2. Реконструкция и модернизация водозаборных сооружений всего, в том числе:</t>
  </si>
  <si>
    <t>2.1.3.</t>
  </si>
  <si>
    <t>Мероприятие 3. Строительство, реконструкция, модернизация объектов водоснабжения и водоотведения всего, в том числе:</t>
  </si>
  <si>
    <t>Администрация, УЖКХиС, ППМУП "Водоканал"</t>
  </si>
  <si>
    <t>Администрация</t>
  </si>
  <si>
    <t>Мероприятие 3.1. Модернизация насосно-фильтровальной станции Верхне-Шайтанского водохранилища с увеличением пропускной способности до 36 тыс.м3/сутки. Модернизация станции подготовки питьевой воды из Верхне-Шайтанского водохранилища г. Первоуральск всего, в том числе:</t>
  </si>
  <si>
    <t>в том числе на условиях софинансирования</t>
  </si>
  <si>
    <t>Мероприятие 4. Капитальный ремонт и модернизация, содержание трубопроводов питьевого водоснабжения (в том числе содержание нецентрализованных источников) всего, в том числе:</t>
  </si>
  <si>
    <t>2.1.4., 2.1.2.</t>
  </si>
  <si>
    <t>Мероприятие 5. Капитальный ремонт, реконструкция и модернизация очистных сооружений всего, в том числе:</t>
  </si>
  <si>
    <t>УЖКХ и С, ППМУП "Водоканал"</t>
  </si>
  <si>
    <t>2.1.4.</t>
  </si>
  <si>
    <t>Мероприятие 6. Разработка и актуализация программы комплексного развития систем коммунальной инфраструктуры, схем тепло-, электро-, газо-, водоснабжения и водоотведения городского округа всего, в том числе:</t>
  </si>
  <si>
    <t xml:space="preserve">2.1.2., 2.1.4.        </t>
  </si>
  <si>
    <t>Мероприятие 7.                         Строительство циркуляционных трубопроводов централизованной системы горячего водоснабжения от центральных тепловых пунктов до многоквартирных домов всего, в том числе:</t>
  </si>
  <si>
    <t>УЖКХиС</t>
  </si>
  <si>
    <t>2.1.5.</t>
  </si>
  <si>
    <t>Мероприятие 8. Подготовка проектно-сметной документации в рамках строительства объектов водоснабжения и водоотведения всего, в том числе:</t>
  </si>
  <si>
    <t>Администрация, УЖКХиС</t>
  </si>
  <si>
    <t>2.1.2.</t>
  </si>
  <si>
    <t>Мероприятие 9. Подготовка проектно-сметной документации в рамках строительства объектов теплоснабжения всего, в том числе:</t>
  </si>
  <si>
    <t>Мероприятие 10. Строительство, реконструкция, модернизация объектов теплоснабжения всего, в том числе:</t>
  </si>
  <si>
    <t>2.1.1., 2.1.2</t>
  </si>
  <si>
    <t>Мероприятие 11. Экспертиза промышленной безопасности опасных объектов газоснабжения всего, в том числе:</t>
  </si>
  <si>
    <t>2.1.6.</t>
  </si>
  <si>
    <t>Мероприятие 12.                         Капитальный ремонт циркуляционных трубопроводов централизованной системы горячего водоснабжения от центральных тепловых пунктов до многоквартирных домов всего, в том числе:</t>
  </si>
  <si>
    <t>Мероприятие 13.                         Обустройство контейнерных площадок всего, в том числе:</t>
  </si>
  <si>
    <t>ПМБУ "Экофонд"</t>
  </si>
  <si>
    <t>2.1.7.</t>
  </si>
  <si>
    <t>Мероприятие 14.                         Проектирование инженерной инфраструктуры всего, в том числе:</t>
  </si>
  <si>
    <t>Подпрограмма 3. Энергосбережение и повышение энергетической эффективности городского округа Первоуральск</t>
  </si>
  <si>
    <t>ВСЕГО по Подпрограмме 3, в том числе:</t>
  </si>
  <si>
    <t>Мероприятие 1. Разработка топливно-энергетического баланса городского округа всего, в том числе:</t>
  </si>
  <si>
    <t>3.1.1.</t>
  </si>
  <si>
    <t>Мероприятие 2.  Подготовка проектно-сметной документации в рамках строительства слаботочных электрических сетей всего, в том числе:</t>
  </si>
  <si>
    <t>3.1.2.</t>
  </si>
  <si>
    <t>Мероприятие 3. Строительство, реконструкция, модернизация слаботочных электрических сетей всего, в том числе:</t>
  </si>
  <si>
    <t>Мероприятие 4. Выявление бесхозяйных объектов недвижимого имущества, используемых для передачи энергетических ресурсов (включая газоснабжение, тепло-, энергоснабжение)* всего, в том числе:</t>
  </si>
  <si>
    <t>3.1.3.</t>
  </si>
  <si>
    <t>Подпрограмма 4. Повышение качества условий проживания граждан на территории городского округа Первоуральск</t>
  </si>
  <si>
    <t>ВСЕГО по Подпрограмме 4, в том числе:</t>
  </si>
  <si>
    <t xml:space="preserve">Цель 1. Улучшение жилищных условий граждан городского округа в рамках проведения капитального ремонта общего имущества многоквартирных домов, муниципального жилищного фонда </t>
  </si>
  <si>
    <t>Задача 1. Проведение капитального ремонта общего имущества в многоквартирных жилых домах, муниципального жилищного фонда</t>
  </si>
  <si>
    <t>Мероприятие 1. Капитальный ремонт, ремонт общего имущества многоквартирных домов всего, в том числе:</t>
  </si>
  <si>
    <t xml:space="preserve">4.1.1               4.1.2.  </t>
  </si>
  <si>
    <t>Мероприятие 2. Оплата услуг за начисление платы за пользование жилыми помещениями муниципального жилого фонда всего, в том числе:</t>
  </si>
  <si>
    <t>4.1.3.</t>
  </si>
  <si>
    <t>Мероприятие 3. Оказание услуг в области жилищного хозяйства по сбору, учету и регистрации граждан по месту жительства, подготовке первичных документов для оформления паспорта гражданина Российской Федерации всего, в том числе:</t>
  </si>
  <si>
    <t>ПМКУ "РКЦ"</t>
  </si>
  <si>
    <t>4.2.1.</t>
  </si>
  <si>
    <t>Мероприятие 4.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за счет субвенции из областного бюджета всего, в том числе:</t>
  </si>
  <si>
    <t>4.3.1.</t>
  </si>
  <si>
    <t>Мероприятие 5. Реконструкция многоквартирных домов всего, в том числе:</t>
  </si>
  <si>
    <t>Администрация, ПМКУ "УКС"</t>
  </si>
  <si>
    <t>4.1.4.</t>
  </si>
  <si>
    <t>Мероприятие 6 в Разделе 4</t>
  </si>
  <si>
    <t>*Мероприятия по организации постановки в установленном порядке бесхозяйных объектов недвижимого имущества, используемых для передачи энергетических ресурсов (включая газоснабжение, тепло-, энергоснабжение) на учет в качестве бесхозяйных объектов недвижимого имущества и затем признанию права муниципальной собственности на такие бесхозяйные объекты недвижимого имущества, организации управления бесхозяйными объектами недвижимого имущества, используемыми для передачи энергетических ресурсов, с момента выявления таких объектов, учтены в муниципальной программе городского округа Первоуральск "Управление муниципальной собственностью и земельными ресурсами, расположенными на территории городского округа Первоуральск, на 2017 - 2023 годы", утвержденной Постановлением Администрацией городского округа Первоуральск от 27.09.2016 года № 2097</t>
  </si>
  <si>
    <t>Верно</t>
  </si>
  <si>
    <t>от  28.04.2020  № 795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</si>
</sst>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1" x14ac:knownFonts="1">
    <font>
      <sz val="11"/>
      <name val="Calibri"/>
      <family val="2"/>
    </font>
    <font>
      <sz val="11"/>
      <name val="Calibri"/>
      <family val="2"/>
    </font>
    <font>
      <sz val="12"/>
      <name val="Liberation Serif"/>
      <family val="1"/>
      <charset val="204"/>
    </font>
    <font>
      <sz val="11"/>
      <name val="Liberation Serif"/>
      <family val="1"/>
      <charset val="204"/>
    </font>
    <font>
      <sz val="14"/>
      <name val="Liberation Serif"/>
      <family val="1"/>
      <charset val="204"/>
    </font>
    <font>
      <sz val="12"/>
      <color indexed="9"/>
      <name val="Liberation Serif"/>
      <family val="1"/>
      <charset val="204"/>
    </font>
    <font>
      <sz val="10"/>
      <name val="Liberation Serif"/>
      <family val="1"/>
      <charset val="204"/>
    </font>
    <font>
      <b/>
      <sz val="12"/>
      <name val="Liberation Serif"/>
      <family val="1"/>
      <charset val="204"/>
    </font>
    <font>
      <sz val="12"/>
      <color indexed="10"/>
      <name val="Liberation Serif"/>
      <family val="1"/>
      <charset val="204"/>
    </font>
    <font>
      <sz val="12"/>
      <color rgb="FFFF0000"/>
      <name val="Liberation Serif"/>
      <family val="1"/>
      <charset val="204"/>
    </font>
    <font>
      <sz val="8"/>
      <name val="Liberation Serif"/>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diagonal/>
    </border>
  </borders>
  <cellStyleXfs count="2">
    <xf numFmtId="0" fontId="0" fillId="0" borderId="0"/>
    <xf numFmtId="0" fontId="1" fillId="0" borderId="0"/>
  </cellStyleXfs>
  <cellXfs count="46">
    <xf numFmtId="0" fontId="0" fillId="0" borderId="0" xfId="0"/>
    <xf numFmtId="0" fontId="2" fillId="0" borderId="0" xfId="0" applyFont="1" applyFill="1"/>
    <xf numFmtId="0" fontId="3" fillId="0" borderId="0" xfId="0" applyFont="1" applyFill="1"/>
    <xf numFmtId="164" fontId="3" fillId="0" borderId="0" xfId="0" applyNumberFormat="1" applyFont="1" applyFill="1"/>
    <xf numFmtId="0" fontId="2" fillId="0" borderId="0" xfId="0" applyFont="1" applyFill="1" applyAlignment="1">
      <alignment horizontal="left"/>
    </xf>
    <xf numFmtId="0" fontId="4" fillId="0" borderId="0" xfId="0" applyFont="1" applyFill="1"/>
    <xf numFmtId="164" fontId="4" fillId="0" borderId="0" xfId="0" applyNumberFormat="1" applyFont="1" applyFill="1"/>
    <xf numFmtId="0" fontId="2" fillId="0" borderId="0" xfId="0" applyFont="1" applyFill="1" applyAlignment="1"/>
    <xf numFmtId="0" fontId="5" fillId="0" borderId="0" xfId="0" applyFont="1" applyFill="1"/>
    <xf numFmtId="0" fontId="5" fillId="0" borderId="0" xfId="0" applyFont="1" applyFill="1" applyAlignment="1">
      <alignment horizontal="right"/>
    </xf>
    <xf numFmtId="164" fontId="2" fillId="0" borderId="0" xfId="0" applyNumberFormat="1" applyFont="1" applyFill="1"/>
    <xf numFmtId="0" fontId="2" fillId="0" borderId="0" xfId="0" applyFont="1" applyFill="1" applyAlignment="1">
      <alignment horizontal="justify"/>
    </xf>
    <xf numFmtId="165" fontId="2" fillId="0" borderId="0" xfId="0" applyNumberFormat="1" applyFont="1" applyFill="1"/>
    <xf numFmtId="164" fontId="2" fillId="0" borderId="0" xfId="0" applyNumberFormat="1" applyFont="1" applyFill="1" applyBorder="1"/>
    <xf numFmtId="0" fontId="2" fillId="0" borderId="1"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1" xfId="0" applyFont="1" applyFill="1" applyBorder="1" applyAlignment="1">
      <alignment vertical="top" wrapText="1"/>
    </xf>
    <xf numFmtId="0" fontId="6" fillId="0" borderId="1"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165" fontId="2" fillId="0" borderId="1" xfId="0" applyNumberFormat="1" applyFont="1" applyFill="1" applyBorder="1" applyAlignment="1">
      <alignment horizontal="center" vertical="top" wrapText="1"/>
    </xf>
    <xf numFmtId="4" fontId="2" fillId="0" borderId="0" xfId="0" applyNumberFormat="1" applyFont="1" applyFill="1" applyBorder="1" applyAlignment="1">
      <alignment horizontal="center" vertical="top" wrapText="1"/>
    </xf>
    <xf numFmtId="0" fontId="2" fillId="0" borderId="0" xfId="0" applyFont="1" applyFill="1" applyBorder="1"/>
    <xf numFmtId="49" fontId="2" fillId="0" borderId="1" xfId="0" applyNumberFormat="1" applyFont="1" applyFill="1" applyBorder="1" applyAlignment="1">
      <alignment vertical="center" wrapText="1"/>
    </xf>
    <xf numFmtId="0" fontId="2" fillId="0" borderId="1" xfId="0" applyFont="1" applyFill="1" applyBorder="1" applyAlignment="1">
      <alignment vertical="center" wrapText="1"/>
    </xf>
    <xf numFmtId="4"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top" wrapText="1"/>
    </xf>
    <xf numFmtId="0" fontId="2" fillId="0" borderId="0" xfId="0" applyFont="1" applyFill="1" applyBorder="1" applyAlignment="1">
      <alignment horizontal="center" vertical="top" wrapText="1"/>
    </xf>
    <xf numFmtId="164" fontId="8" fillId="0" borderId="0" xfId="0" applyNumberFormat="1" applyFont="1" applyFill="1"/>
    <xf numFmtId="0" fontId="2" fillId="0" borderId="0" xfId="0" applyNumberFormat="1" applyFont="1" applyFill="1"/>
    <xf numFmtId="2" fontId="2" fillId="0" borderId="0" xfId="0" applyNumberFormat="1" applyFont="1" applyFill="1"/>
    <xf numFmtId="4" fontId="2" fillId="0" borderId="1" xfId="0" applyNumberFormat="1" applyFont="1" applyFill="1" applyBorder="1" applyAlignment="1">
      <alignment horizontal="center"/>
    </xf>
    <xf numFmtId="164" fontId="9" fillId="0" borderId="0" xfId="0" applyNumberFormat="1" applyFont="1" applyFill="1"/>
    <xf numFmtId="0" fontId="2" fillId="0" borderId="0" xfId="0" applyFont="1" applyFill="1" applyBorder="1" applyAlignment="1">
      <alignment vertical="top" wrapText="1"/>
    </xf>
    <xf numFmtId="0" fontId="6" fillId="0" borderId="0" xfId="0" applyFont="1" applyFill="1" applyBorder="1" applyAlignment="1">
      <alignment horizontal="center" vertical="top" wrapText="1"/>
    </xf>
    <xf numFmtId="165" fontId="2" fillId="0" borderId="0"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Alignment="1">
      <alignment horizontal="center"/>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7" fillId="0" borderId="1" xfId="0" applyFont="1" applyFill="1" applyBorder="1" applyAlignment="1">
      <alignment horizontal="left" vertical="top" wrapText="1"/>
    </xf>
    <xf numFmtId="0" fontId="10" fillId="0" borderId="7"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AW282"/>
  <sheetViews>
    <sheetView tabSelected="1" view="pageBreakPreview" zoomScaleNormal="100" zoomScaleSheetLayoutView="100" workbookViewId="0">
      <selection activeCell="E3" sqref="E3"/>
    </sheetView>
  </sheetViews>
  <sheetFormatPr defaultRowHeight="14.25" x14ac:dyDescent="0.2"/>
  <cols>
    <col min="1" max="1" width="5.28515625" style="2" customWidth="1"/>
    <col min="2" max="2" width="29.5703125" style="2" customWidth="1"/>
    <col min="3" max="3" width="13.5703125" style="2" customWidth="1"/>
    <col min="4" max="4" width="12.5703125" style="2" customWidth="1"/>
    <col min="5" max="5" width="12.85546875" style="2" customWidth="1"/>
    <col min="6" max="6" width="12.5703125" style="2" customWidth="1"/>
    <col min="7" max="7" width="12.42578125" style="2" customWidth="1"/>
    <col min="8" max="10" width="11.7109375" style="2" customWidth="1"/>
    <col min="11" max="11" width="13.5703125" style="2" customWidth="1"/>
    <col min="12" max="18" width="6.7109375" style="2" hidden="1" customWidth="1"/>
    <col min="19" max="28" width="9.140625" style="2" hidden="1" customWidth="1"/>
    <col min="29" max="32" width="13" style="2" hidden="1" customWidth="1"/>
    <col min="33" max="33" width="9.140625" style="2" hidden="1" customWidth="1"/>
    <col min="34" max="34" width="12.7109375" style="3" customWidth="1"/>
    <col min="35" max="35" width="9.5703125" style="3" bestFit="1" customWidth="1"/>
    <col min="36" max="36" width="10.5703125" style="3" bestFit="1" customWidth="1"/>
    <col min="37" max="37" width="9.5703125" style="3" bestFit="1" customWidth="1"/>
    <col min="38" max="38" width="10.42578125" style="3" customWidth="1"/>
    <col min="39" max="39" width="11.42578125" style="3" customWidth="1"/>
    <col min="40" max="40" width="11.140625" style="3" customWidth="1"/>
    <col min="41" max="49" width="9.140625" style="3"/>
    <col min="50" max="16384" width="9.140625" style="2"/>
  </cols>
  <sheetData>
    <row r="1" spans="1:49" ht="12" customHeight="1" x14ac:dyDescent="0.2">
      <c r="A1" s="1"/>
      <c r="B1" s="1"/>
      <c r="C1" s="1"/>
      <c r="D1" s="1"/>
      <c r="E1" s="1"/>
      <c r="F1" s="1"/>
      <c r="G1" s="1"/>
      <c r="H1" s="1"/>
      <c r="I1" s="1"/>
      <c r="J1" s="1"/>
      <c r="K1" s="1"/>
    </row>
    <row r="2" spans="1:49" s="5" customFormat="1" ht="16.5" customHeight="1" x14ac:dyDescent="0.25">
      <c r="A2" s="1"/>
      <c r="B2" s="1"/>
      <c r="C2" s="1"/>
      <c r="D2" s="1"/>
      <c r="E2" s="1"/>
      <c r="F2" s="1"/>
      <c r="G2" s="1"/>
      <c r="H2" s="4" t="s">
        <v>0</v>
      </c>
      <c r="I2" s="1"/>
      <c r="J2" s="1"/>
      <c r="K2" s="1"/>
      <c r="AC2" s="5" t="s">
        <v>0</v>
      </c>
      <c r="AH2" s="6"/>
      <c r="AI2" s="6"/>
      <c r="AJ2" s="6"/>
      <c r="AK2" s="6"/>
      <c r="AL2" s="6"/>
      <c r="AM2" s="6"/>
      <c r="AN2" s="6"/>
      <c r="AO2" s="6"/>
      <c r="AP2" s="6"/>
      <c r="AQ2" s="6"/>
      <c r="AR2" s="6"/>
      <c r="AS2" s="6"/>
      <c r="AT2" s="6"/>
      <c r="AU2" s="6"/>
      <c r="AV2" s="6"/>
      <c r="AW2" s="6"/>
    </row>
    <row r="3" spans="1:49" s="5" customFormat="1" ht="20.25" customHeight="1" x14ac:dyDescent="0.25">
      <c r="A3" s="1"/>
      <c r="B3" s="1"/>
      <c r="C3" s="1"/>
      <c r="D3" s="1"/>
      <c r="E3" s="1"/>
      <c r="F3" s="1"/>
      <c r="G3" s="1"/>
      <c r="H3" s="4" t="s">
        <v>1</v>
      </c>
      <c r="I3" s="7"/>
      <c r="J3" s="1"/>
      <c r="K3" s="7"/>
      <c r="AC3" s="5" t="s">
        <v>2</v>
      </c>
      <c r="AH3" s="6"/>
      <c r="AI3" s="6"/>
      <c r="AJ3" s="6"/>
      <c r="AK3" s="6"/>
      <c r="AL3" s="6"/>
      <c r="AM3" s="6"/>
      <c r="AN3" s="6"/>
      <c r="AO3" s="6"/>
      <c r="AP3" s="6"/>
      <c r="AQ3" s="6"/>
      <c r="AR3" s="6"/>
      <c r="AS3" s="6"/>
      <c r="AT3" s="6"/>
      <c r="AU3" s="6"/>
      <c r="AV3" s="6"/>
      <c r="AW3" s="6"/>
    </row>
    <row r="4" spans="1:49" s="5" customFormat="1" ht="14.25" customHeight="1" x14ac:dyDescent="0.25">
      <c r="A4" s="1"/>
      <c r="B4" s="1"/>
      <c r="C4" s="1"/>
      <c r="D4" s="1"/>
      <c r="E4" s="1"/>
      <c r="F4" s="1"/>
      <c r="G4" s="1"/>
      <c r="H4" s="4" t="s">
        <v>3</v>
      </c>
      <c r="I4" s="1"/>
      <c r="J4" s="1"/>
      <c r="K4" s="1"/>
      <c r="AC4" s="5" t="s">
        <v>3</v>
      </c>
      <c r="AH4" s="6"/>
      <c r="AI4" s="6"/>
      <c r="AJ4" s="6"/>
      <c r="AK4" s="6"/>
      <c r="AL4" s="6"/>
      <c r="AM4" s="6"/>
      <c r="AN4" s="6"/>
      <c r="AO4" s="6"/>
      <c r="AP4" s="6"/>
      <c r="AQ4" s="6"/>
      <c r="AR4" s="6"/>
      <c r="AS4" s="6"/>
      <c r="AT4" s="6"/>
      <c r="AU4" s="6"/>
      <c r="AV4" s="6"/>
      <c r="AW4" s="6"/>
    </row>
    <row r="5" spans="1:49" s="5" customFormat="1" ht="17.25" customHeight="1" x14ac:dyDescent="0.25">
      <c r="A5" s="1"/>
      <c r="B5" s="1"/>
      <c r="C5" s="1"/>
      <c r="D5" s="1"/>
      <c r="E5" s="1"/>
      <c r="F5" s="1"/>
      <c r="G5" s="1"/>
      <c r="H5" s="4" t="s">
        <v>105</v>
      </c>
      <c r="I5" s="1"/>
      <c r="J5" s="1"/>
      <c r="K5" s="1"/>
      <c r="AC5" s="5" t="s">
        <v>4</v>
      </c>
      <c r="AH5" s="6"/>
      <c r="AI5" s="6"/>
      <c r="AJ5" s="6"/>
      <c r="AK5" s="6"/>
      <c r="AL5" s="6"/>
      <c r="AM5" s="6"/>
      <c r="AN5" s="6"/>
      <c r="AO5" s="6"/>
      <c r="AP5" s="6"/>
      <c r="AQ5" s="6"/>
      <c r="AR5" s="6"/>
      <c r="AS5" s="6"/>
      <c r="AT5" s="6"/>
      <c r="AU5" s="6"/>
      <c r="AV5" s="6"/>
      <c r="AW5" s="6"/>
    </row>
    <row r="6" spans="1:49" ht="13.5" customHeight="1" x14ac:dyDescent="0.2">
      <c r="A6" s="1"/>
      <c r="B6" s="1"/>
      <c r="C6" s="1"/>
      <c r="D6" s="1"/>
      <c r="E6" s="1"/>
      <c r="F6" s="8"/>
      <c r="G6" s="8"/>
      <c r="H6" s="8"/>
      <c r="I6" s="8"/>
      <c r="J6" s="1"/>
      <c r="K6" s="9" t="s">
        <v>5</v>
      </c>
    </row>
    <row r="7" spans="1:49" s="1" customFormat="1" ht="15" x14ac:dyDescent="0.2">
      <c r="A7" s="40" t="s">
        <v>6</v>
      </c>
      <c r="B7" s="40"/>
      <c r="C7" s="40"/>
      <c r="D7" s="40"/>
      <c r="E7" s="40"/>
      <c r="F7" s="40"/>
      <c r="G7" s="40"/>
      <c r="H7" s="40"/>
      <c r="I7" s="40"/>
      <c r="J7" s="40"/>
      <c r="K7" s="40"/>
      <c r="AH7" s="10"/>
      <c r="AI7" s="10"/>
      <c r="AJ7" s="10"/>
      <c r="AK7" s="10"/>
      <c r="AL7" s="10"/>
      <c r="AM7" s="10"/>
      <c r="AN7" s="10"/>
      <c r="AO7" s="10"/>
      <c r="AP7" s="10"/>
      <c r="AQ7" s="10"/>
      <c r="AR7" s="10"/>
      <c r="AS7" s="10"/>
      <c r="AT7" s="10"/>
      <c r="AU7" s="10"/>
      <c r="AV7" s="10"/>
      <c r="AW7" s="10"/>
    </row>
    <row r="8" spans="1:49" s="1" customFormat="1" ht="15" x14ac:dyDescent="0.2">
      <c r="A8" s="40" t="s">
        <v>7</v>
      </c>
      <c r="B8" s="40"/>
      <c r="C8" s="40"/>
      <c r="D8" s="40"/>
      <c r="E8" s="40"/>
      <c r="F8" s="40"/>
      <c r="G8" s="40"/>
      <c r="H8" s="40"/>
      <c r="I8" s="40"/>
      <c r="J8" s="40"/>
      <c r="K8" s="40"/>
      <c r="AH8" s="10"/>
      <c r="AI8" s="10"/>
      <c r="AJ8" s="10"/>
      <c r="AK8" s="10"/>
      <c r="AL8" s="10"/>
      <c r="AM8" s="10"/>
      <c r="AN8" s="10"/>
      <c r="AO8" s="10"/>
      <c r="AP8" s="10"/>
      <c r="AQ8" s="10"/>
      <c r="AR8" s="10"/>
      <c r="AS8" s="10"/>
      <c r="AT8" s="10"/>
      <c r="AU8" s="10"/>
      <c r="AV8" s="10"/>
      <c r="AW8" s="10"/>
    </row>
    <row r="9" spans="1:49" s="1" customFormat="1" ht="15" x14ac:dyDescent="0.2">
      <c r="A9" s="40" t="s">
        <v>8</v>
      </c>
      <c r="B9" s="40"/>
      <c r="C9" s="40"/>
      <c r="D9" s="40"/>
      <c r="E9" s="40"/>
      <c r="F9" s="40"/>
      <c r="G9" s="40"/>
      <c r="H9" s="40"/>
      <c r="I9" s="40"/>
      <c r="J9" s="40"/>
      <c r="K9" s="40"/>
      <c r="AH9" s="10"/>
      <c r="AI9" s="10"/>
      <c r="AJ9" s="10"/>
      <c r="AK9" s="10"/>
      <c r="AL9" s="10"/>
      <c r="AM9" s="10"/>
      <c r="AN9" s="10"/>
      <c r="AO9" s="10"/>
      <c r="AP9" s="10"/>
      <c r="AQ9" s="10"/>
      <c r="AR9" s="10"/>
      <c r="AS9" s="10"/>
      <c r="AT9" s="10"/>
      <c r="AU9" s="10"/>
      <c r="AV9" s="10"/>
      <c r="AW9" s="10"/>
    </row>
    <row r="10" spans="1:49" s="1" customFormat="1" ht="15" x14ac:dyDescent="0.2">
      <c r="A10" s="40" t="s">
        <v>9</v>
      </c>
      <c r="B10" s="40"/>
      <c r="C10" s="40"/>
      <c r="D10" s="40"/>
      <c r="E10" s="40"/>
      <c r="F10" s="40"/>
      <c r="G10" s="40"/>
      <c r="H10" s="40"/>
      <c r="I10" s="40"/>
      <c r="J10" s="40"/>
      <c r="K10" s="40"/>
      <c r="AH10" s="10"/>
      <c r="AI10" s="10"/>
      <c r="AJ10" s="10"/>
      <c r="AK10" s="10"/>
      <c r="AL10" s="10"/>
      <c r="AM10" s="10"/>
      <c r="AN10" s="10"/>
      <c r="AO10" s="10"/>
      <c r="AP10" s="10"/>
      <c r="AQ10" s="10"/>
      <c r="AR10" s="10"/>
      <c r="AS10" s="10"/>
      <c r="AT10" s="10"/>
      <c r="AU10" s="10"/>
      <c r="AV10" s="10"/>
      <c r="AW10" s="10"/>
    </row>
    <row r="11" spans="1:49" s="1" customFormat="1" ht="15" x14ac:dyDescent="0.2">
      <c r="A11" s="40" t="s">
        <v>10</v>
      </c>
      <c r="B11" s="40"/>
      <c r="C11" s="40"/>
      <c r="D11" s="40"/>
      <c r="E11" s="40"/>
      <c r="F11" s="40"/>
      <c r="G11" s="40"/>
      <c r="H11" s="40"/>
      <c r="I11" s="40"/>
      <c r="J11" s="40"/>
      <c r="K11" s="40"/>
      <c r="AH11" s="10"/>
      <c r="AI11" s="10"/>
      <c r="AJ11" s="10"/>
      <c r="AK11" s="10"/>
      <c r="AL11" s="10"/>
      <c r="AM11" s="10"/>
      <c r="AN11" s="10"/>
      <c r="AO11" s="10"/>
      <c r="AP11" s="10"/>
      <c r="AQ11" s="10"/>
      <c r="AR11" s="10"/>
      <c r="AS11" s="10"/>
      <c r="AT11" s="10"/>
      <c r="AU11" s="10"/>
      <c r="AV11" s="10"/>
      <c r="AW11" s="10"/>
    </row>
    <row r="12" spans="1:49" s="1" customFormat="1" ht="15" x14ac:dyDescent="0.2">
      <c r="A12" s="11"/>
      <c r="AH12" s="10"/>
      <c r="AI12" s="10"/>
      <c r="AJ12" s="10"/>
      <c r="AK12" s="10"/>
      <c r="AL12" s="10"/>
      <c r="AM12" s="10"/>
      <c r="AN12" s="10"/>
      <c r="AO12" s="10"/>
      <c r="AP12" s="10"/>
      <c r="AQ12" s="10"/>
      <c r="AR12" s="10"/>
      <c r="AS12" s="10"/>
      <c r="AT12" s="10"/>
      <c r="AU12" s="10"/>
      <c r="AV12" s="10"/>
      <c r="AW12" s="10"/>
    </row>
    <row r="13" spans="1:49" s="1" customFormat="1" ht="99" customHeight="1" x14ac:dyDescent="0.2">
      <c r="A13" s="36" t="s">
        <v>11</v>
      </c>
      <c r="B13" s="36" t="s">
        <v>12</v>
      </c>
      <c r="C13" s="36" t="s">
        <v>13</v>
      </c>
      <c r="D13" s="37" t="s">
        <v>14</v>
      </c>
      <c r="E13" s="38"/>
      <c r="F13" s="38"/>
      <c r="G13" s="38"/>
      <c r="H13" s="38"/>
      <c r="I13" s="38"/>
      <c r="J13" s="39"/>
      <c r="K13" s="36" t="s">
        <v>15</v>
      </c>
      <c r="AC13" s="12">
        <f>F16-AC16</f>
        <v>-258747.51863999991</v>
      </c>
      <c r="AD13" s="12">
        <f>G16-AD16</f>
        <v>-359035.60999999993</v>
      </c>
      <c r="AE13" s="12">
        <f>H16-AE16</f>
        <v>-404748.7</v>
      </c>
      <c r="AF13" s="12">
        <f>K16-AF16</f>
        <v>-659336.196</v>
      </c>
      <c r="AH13" s="10"/>
      <c r="AI13" s="10"/>
      <c r="AJ13" s="10"/>
      <c r="AK13" s="10"/>
      <c r="AL13" s="10"/>
      <c r="AM13" s="10"/>
      <c r="AN13" s="10"/>
      <c r="AO13" s="10"/>
      <c r="AP13" s="10"/>
      <c r="AQ13" s="10"/>
      <c r="AR13" s="10"/>
      <c r="AS13" s="10"/>
      <c r="AT13" s="10"/>
      <c r="AU13" s="10"/>
      <c r="AV13" s="10"/>
      <c r="AW13" s="10"/>
    </row>
    <row r="14" spans="1:49" s="1" customFormat="1" ht="28.5" customHeight="1" x14ac:dyDescent="0.2">
      <c r="A14" s="36"/>
      <c r="B14" s="36"/>
      <c r="C14" s="36"/>
      <c r="D14" s="35" t="s">
        <v>16</v>
      </c>
      <c r="E14" s="35" t="s">
        <v>17</v>
      </c>
      <c r="F14" s="35" t="s">
        <v>18</v>
      </c>
      <c r="G14" s="35" t="s">
        <v>19</v>
      </c>
      <c r="H14" s="35" t="s">
        <v>20</v>
      </c>
      <c r="I14" s="35" t="s">
        <v>21</v>
      </c>
      <c r="J14" s="35" t="s">
        <v>22</v>
      </c>
      <c r="K14" s="36"/>
      <c r="AC14" s="1" t="s">
        <v>23</v>
      </c>
      <c r="AD14" s="1" t="s">
        <v>17</v>
      </c>
      <c r="AE14" s="1" t="s">
        <v>18</v>
      </c>
      <c r="AF14" s="1" t="s">
        <v>19</v>
      </c>
      <c r="AH14" s="13"/>
      <c r="AI14" s="10"/>
      <c r="AJ14" s="10"/>
      <c r="AK14" s="10"/>
      <c r="AL14" s="10"/>
      <c r="AM14" s="10"/>
      <c r="AN14" s="10"/>
      <c r="AO14" s="10"/>
      <c r="AP14" s="10"/>
      <c r="AQ14" s="10"/>
      <c r="AR14" s="10"/>
      <c r="AS14" s="10"/>
      <c r="AT14" s="10"/>
      <c r="AU14" s="10"/>
      <c r="AV14" s="10"/>
      <c r="AW14" s="10"/>
    </row>
    <row r="15" spans="1:49" s="1" customFormat="1" ht="17.25" customHeight="1" thickBot="1" x14ac:dyDescent="0.25">
      <c r="A15" s="14">
        <v>1</v>
      </c>
      <c r="B15" s="14">
        <v>2</v>
      </c>
      <c r="C15" s="14">
        <v>3</v>
      </c>
      <c r="D15" s="14">
        <v>4</v>
      </c>
      <c r="E15" s="14">
        <v>5</v>
      </c>
      <c r="F15" s="14">
        <v>6</v>
      </c>
      <c r="G15" s="14">
        <v>7</v>
      </c>
      <c r="H15" s="14">
        <v>8</v>
      </c>
      <c r="I15" s="14">
        <v>9</v>
      </c>
      <c r="J15" s="14">
        <v>10</v>
      </c>
      <c r="K15" s="14">
        <v>11</v>
      </c>
      <c r="L15" s="1" t="s">
        <v>24</v>
      </c>
      <c r="S15" s="15" t="s">
        <v>25</v>
      </c>
      <c r="T15" s="15" t="s">
        <v>26</v>
      </c>
      <c r="U15" s="15" t="s">
        <v>27</v>
      </c>
      <c r="V15" s="15" t="s">
        <v>23</v>
      </c>
      <c r="W15" s="15" t="s">
        <v>17</v>
      </c>
      <c r="X15" s="15" t="s">
        <v>18</v>
      </c>
      <c r="Y15" s="15" t="s">
        <v>19</v>
      </c>
      <c r="AC15" s="1">
        <v>7</v>
      </c>
      <c r="AD15" s="1">
        <v>8</v>
      </c>
      <c r="AE15" s="1">
        <v>9</v>
      </c>
      <c r="AF15" s="1">
        <v>10</v>
      </c>
      <c r="AH15" s="13"/>
      <c r="AI15" s="10"/>
      <c r="AJ15" s="10"/>
      <c r="AK15" s="10"/>
      <c r="AL15" s="10"/>
      <c r="AM15" s="10"/>
      <c r="AN15" s="10"/>
      <c r="AO15" s="10"/>
      <c r="AP15" s="10"/>
      <c r="AQ15" s="10"/>
      <c r="AR15" s="10"/>
      <c r="AS15" s="10"/>
      <c r="AT15" s="10"/>
      <c r="AU15" s="10"/>
      <c r="AV15" s="10"/>
      <c r="AW15" s="10"/>
    </row>
    <row r="16" spans="1:49" s="1" customFormat="1" ht="34.5" customHeight="1" thickBot="1" x14ac:dyDescent="0.25">
      <c r="A16" s="14">
        <v>1</v>
      </c>
      <c r="B16" s="16" t="s">
        <v>28</v>
      </c>
      <c r="C16" s="17"/>
      <c r="D16" s="18">
        <f>D17+D18+D19+D21</f>
        <v>860900.55637999997</v>
      </c>
      <c r="E16" s="18">
        <f>E17+E18+E19+E21</f>
        <v>117116.57501999999</v>
      </c>
      <c r="F16" s="18">
        <f>F17+F18+F19+F21</f>
        <v>354381.41136000003</v>
      </c>
      <c r="G16" s="18">
        <f t="shared" ref="G16:J16" si="0">G17+G18+G19+G21</f>
        <v>105608.47000000002</v>
      </c>
      <c r="H16" s="18">
        <f t="shared" si="0"/>
        <v>57939.93</v>
      </c>
      <c r="I16" s="18">
        <f t="shared" si="0"/>
        <v>57017.869999999995</v>
      </c>
      <c r="J16" s="18">
        <f t="shared" si="0"/>
        <v>168836.3</v>
      </c>
      <c r="K16" s="19"/>
      <c r="L16" s="15" t="s">
        <v>25</v>
      </c>
      <c r="M16" s="15" t="s">
        <v>26</v>
      </c>
      <c r="N16" s="15" t="s">
        <v>27</v>
      </c>
      <c r="O16" s="15" t="s">
        <v>23</v>
      </c>
      <c r="P16" s="15" t="s">
        <v>17</v>
      </c>
      <c r="Q16" s="15" t="s">
        <v>18</v>
      </c>
      <c r="R16" s="15" t="s">
        <v>19</v>
      </c>
      <c r="S16" s="15">
        <v>2926726.71</v>
      </c>
      <c r="T16" s="15">
        <v>537782.82999999996</v>
      </c>
      <c r="U16" s="15">
        <v>320739.03000000003</v>
      </c>
      <c r="V16" s="15">
        <v>651317.61</v>
      </c>
      <c r="W16" s="15">
        <v>539904.68000000005</v>
      </c>
      <c r="X16" s="15">
        <v>493826.58</v>
      </c>
      <c r="Y16" s="15">
        <v>383155.98</v>
      </c>
      <c r="AA16" s="1">
        <f>E19-(54636.318-21-27510.97)</f>
        <v>58310.327019999997</v>
      </c>
      <c r="AC16" s="12">
        <v>613128.92999999993</v>
      </c>
      <c r="AD16" s="1">
        <v>464644.07999999996</v>
      </c>
      <c r="AE16" s="1">
        <v>462688.63</v>
      </c>
      <c r="AF16" s="1">
        <v>659336.196</v>
      </c>
      <c r="AH16" s="20"/>
      <c r="AI16" s="10"/>
      <c r="AJ16" s="10"/>
      <c r="AK16" s="10"/>
      <c r="AL16" s="10"/>
      <c r="AM16" s="10"/>
      <c r="AN16" s="10"/>
      <c r="AO16" s="10"/>
      <c r="AP16" s="10"/>
      <c r="AQ16" s="10"/>
      <c r="AR16" s="10"/>
      <c r="AS16" s="10"/>
      <c r="AT16" s="10"/>
      <c r="AU16" s="10"/>
      <c r="AV16" s="10"/>
      <c r="AW16" s="10"/>
    </row>
    <row r="17" spans="1:49" s="1" customFormat="1" ht="15.75" customHeight="1" x14ac:dyDescent="0.2">
      <c r="A17" s="14">
        <v>2</v>
      </c>
      <c r="B17" s="16" t="s">
        <v>29</v>
      </c>
      <c r="C17" s="17"/>
      <c r="D17" s="18">
        <f>SUM(E17:J17)</f>
        <v>0</v>
      </c>
      <c r="E17" s="18">
        <f t="shared" ref="E17:J19" si="1">E27+E44+E183+E224</f>
        <v>0</v>
      </c>
      <c r="F17" s="18">
        <f t="shared" si="1"/>
        <v>0</v>
      </c>
      <c r="G17" s="18">
        <f t="shared" si="1"/>
        <v>0</v>
      </c>
      <c r="H17" s="18">
        <f t="shared" si="1"/>
        <v>0</v>
      </c>
      <c r="I17" s="18">
        <f t="shared" si="1"/>
        <v>0</v>
      </c>
      <c r="J17" s="18">
        <f t="shared" si="1"/>
        <v>0</v>
      </c>
      <c r="K17" s="14"/>
      <c r="S17" s="1">
        <v>0</v>
      </c>
      <c r="T17" s="1">
        <v>0</v>
      </c>
      <c r="U17" s="1">
        <v>0</v>
      </c>
      <c r="V17" s="1">
        <v>0</v>
      </c>
      <c r="W17" s="1">
        <v>0</v>
      </c>
      <c r="X17" s="1">
        <v>0</v>
      </c>
      <c r="Y17" s="1">
        <v>0</v>
      </c>
      <c r="AC17" s="1">
        <v>0</v>
      </c>
      <c r="AD17" s="1">
        <v>0</v>
      </c>
      <c r="AE17" s="1">
        <v>0</v>
      </c>
      <c r="AF17" s="1">
        <v>0</v>
      </c>
      <c r="AG17" s="1">
        <f>AC17-F17</f>
        <v>0</v>
      </c>
      <c r="AH17" s="20"/>
      <c r="AI17" s="10"/>
      <c r="AJ17" s="10"/>
      <c r="AK17" s="10"/>
      <c r="AL17" s="10"/>
      <c r="AM17" s="10"/>
      <c r="AN17" s="10"/>
      <c r="AO17" s="10"/>
      <c r="AP17" s="10"/>
      <c r="AQ17" s="10"/>
      <c r="AR17" s="10"/>
      <c r="AS17" s="10"/>
      <c r="AT17" s="10"/>
      <c r="AU17" s="10"/>
      <c r="AV17" s="10"/>
      <c r="AW17" s="10"/>
    </row>
    <row r="18" spans="1:49" s="1" customFormat="1" ht="15.75" customHeight="1" x14ac:dyDescent="0.2">
      <c r="A18" s="14">
        <v>3</v>
      </c>
      <c r="B18" s="16" t="s">
        <v>30</v>
      </c>
      <c r="C18" s="17"/>
      <c r="D18" s="18">
        <f t="shared" ref="D18:D21" si="2">SUM(E18:J18)</f>
        <v>134544.5</v>
      </c>
      <c r="E18" s="18">
        <f t="shared" si="1"/>
        <v>0</v>
      </c>
      <c r="F18" s="18">
        <f t="shared" si="1"/>
        <v>131391.5</v>
      </c>
      <c r="G18" s="18">
        <f t="shared" si="1"/>
        <v>1003</v>
      </c>
      <c r="H18" s="18">
        <f t="shared" si="1"/>
        <v>904</v>
      </c>
      <c r="I18" s="18">
        <f t="shared" si="1"/>
        <v>1246</v>
      </c>
      <c r="J18" s="18">
        <f t="shared" si="1"/>
        <v>0</v>
      </c>
      <c r="K18" s="14"/>
      <c r="S18" s="1">
        <v>533113.47</v>
      </c>
      <c r="T18" s="1">
        <v>112629.88</v>
      </c>
      <c r="U18" s="1">
        <v>58201.93</v>
      </c>
      <c r="V18" s="1">
        <v>67859.039999999994</v>
      </c>
      <c r="W18" s="1">
        <v>100105.04</v>
      </c>
      <c r="X18" s="1">
        <v>99408.59</v>
      </c>
      <c r="Y18" s="1">
        <v>94908.99</v>
      </c>
      <c r="AA18" s="1">
        <f>27510.97+21-E18</f>
        <v>27531.97</v>
      </c>
      <c r="AC18" s="1">
        <v>38065.1</v>
      </c>
      <c r="AD18" s="1">
        <v>51417.539999999994</v>
      </c>
      <c r="AE18" s="1">
        <v>50721.09</v>
      </c>
      <c r="AF18" s="1">
        <v>191674.29</v>
      </c>
      <c r="AG18" s="1">
        <f>AC18-F18</f>
        <v>-93326.399999999994</v>
      </c>
      <c r="AH18" s="20"/>
      <c r="AI18" s="10"/>
      <c r="AJ18" s="10"/>
      <c r="AK18" s="10"/>
      <c r="AL18" s="10"/>
      <c r="AM18" s="10"/>
      <c r="AN18" s="10"/>
      <c r="AO18" s="10"/>
      <c r="AP18" s="10"/>
      <c r="AQ18" s="10"/>
      <c r="AR18" s="10"/>
      <c r="AS18" s="10"/>
      <c r="AT18" s="10"/>
      <c r="AU18" s="10"/>
      <c r="AV18" s="10"/>
      <c r="AW18" s="10"/>
    </row>
    <row r="19" spans="1:49" s="1" customFormat="1" ht="15.75" customHeight="1" x14ac:dyDescent="0.2">
      <c r="A19" s="14">
        <v>4</v>
      </c>
      <c r="B19" s="16" t="s">
        <v>31</v>
      </c>
      <c r="C19" s="17"/>
      <c r="D19" s="18">
        <f>SUM(E19:J19)</f>
        <v>651932.45637999999</v>
      </c>
      <c r="E19" s="18">
        <f t="shared" si="1"/>
        <v>85414.675019999995</v>
      </c>
      <c r="F19" s="18">
        <f t="shared" si="1"/>
        <v>201965.01136</v>
      </c>
      <c r="G19" s="18">
        <f t="shared" si="1"/>
        <v>82908.670000000013</v>
      </c>
      <c r="H19" s="18">
        <f t="shared" si="1"/>
        <v>57035.93</v>
      </c>
      <c r="I19" s="18">
        <f t="shared" si="1"/>
        <v>55771.869999999995</v>
      </c>
      <c r="J19" s="18">
        <f t="shared" si="1"/>
        <v>168836.3</v>
      </c>
      <c r="K19" s="14"/>
      <c r="S19" s="1">
        <v>980063.02</v>
      </c>
      <c r="T19" s="1">
        <v>252362.33</v>
      </c>
      <c r="U19" s="1">
        <v>108758.33</v>
      </c>
      <c r="V19" s="1">
        <v>120925.64</v>
      </c>
      <c r="W19" s="1">
        <v>220696.34</v>
      </c>
      <c r="X19" s="1">
        <v>140916.49</v>
      </c>
      <c r="Y19" s="1">
        <v>136403.89000000001</v>
      </c>
      <c r="Z19" s="1">
        <f>J19-(51377.5-21)</f>
        <v>117479.79999999999</v>
      </c>
      <c r="AC19" s="1">
        <v>91831.4</v>
      </c>
      <c r="AD19" s="1">
        <v>165008.74</v>
      </c>
      <c r="AE19" s="1">
        <v>163798.53999999998</v>
      </c>
      <c r="AF19" s="1">
        <v>320474.30599999998</v>
      </c>
      <c r="AG19" s="1">
        <f>AC19-F19</f>
        <v>-110133.61136000001</v>
      </c>
      <c r="AH19" s="21"/>
      <c r="AI19" s="10"/>
      <c r="AJ19" s="10"/>
      <c r="AK19" s="10">
        <v>901714.02000000014</v>
      </c>
      <c r="AL19" s="10">
        <f>AK19-D19</f>
        <v>249781.56362000015</v>
      </c>
      <c r="AM19" s="10"/>
      <c r="AN19" s="10"/>
      <c r="AO19" s="10"/>
      <c r="AP19" s="10"/>
      <c r="AQ19" s="10"/>
      <c r="AR19" s="10"/>
      <c r="AS19" s="10"/>
      <c r="AT19" s="10"/>
      <c r="AU19" s="10"/>
      <c r="AV19" s="10"/>
      <c r="AW19" s="10"/>
    </row>
    <row r="20" spans="1:49" s="1" customFormat="1" ht="32.25" customHeight="1" x14ac:dyDescent="0.2">
      <c r="A20" s="14">
        <v>5</v>
      </c>
      <c r="B20" s="16" t="s">
        <v>32</v>
      </c>
      <c r="C20" s="17"/>
      <c r="D20" s="18">
        <f>SUM(E20:J20)</f>
        <v>55031.235399999998</v>
      </c>
      <c r="E20" s="18"/>
      <c r="F20" s="18">
        <f>F47</f>
        <v>55031.235399999998</v>
      </c>
      <c r="G20" s="18"/>
      <c r="H20" s="18"/>
      <c r="I20" s="18"/>
      <c r="J20" s="18"/>
      <c r="K20" s="14"/>
      <c r="AH20" s="10"/>
      <c r="AI20" s="10"/>
      <c r="AJ20" s="10"/>
      <c r="AK20" s="10"/>
      <c r="AL20" s="10"/>
      <c r="AM20" s="10"/>
      <c r="AN20" s="10"/>
      <c r="AO20" s="10"/>
      <c r="AP20" s="10"/>
      <c r="AQ20" s="10"/>
      <c r="AR20" s="10"/>
      <c r="AS20" s="10"/>
      <c r="AT20" s="10"/>
      <c r="AU20" s="10"/>
      <c r="AV20" s="10"/>
      <c r="AW20" s="10"/>
    </row>
    <row r="21" spans="1:49" s="1" customFormat="1" ht="15.75" customHeight="1" x14ac:dyDescent="0.2">
      <c r="A21" s="14">
        <v>6</v>
      </c>
      <c r="B21" s="16" t="s">
        <v>33</v>
      </c>
      <c r="C21" s="17"/>
      <c r="D21" s="18">
        <f t="shared" si="2"/>
        <v>74423.600000000006</v>
      </c>
      <c r="E21" s="18">
        <f t="shared" ref="E21:J21" si="3">E30+E48+E186+E227</f>
        <v>31701.899999999998</v>
      </c>
      <c r="F21" s="18">
        <f t="shared" si="3"/>
        <v>21024.9</v>
      </c>
      <c r="G21" s="18">
        <f t="shared" si="3"/>
        <v>21696.799999999999</v>
      </c>
      <c r="H21" s="18">
        <f t="shared" si="3"/>
        <v>0</v>
      </c>
      <c r="I21" s="18">
        <f t="shared" si="3"/>
        <v>0</v>
      </c>
      <c r="J21" s="18">
        <f t="shared" si="3"/>
        <v>0</v>
      </c>
      <c r="K21" s="14"/>
      <c r="L21" s="1">
        <f>D21/D16</f>
        <v>8.6448544432290456E-2</v>
      </c>
      <c r="M21" s="1">
        <f>J21/J16</f>
        <v>0</v>
      </c>
      <c r="N21" s="1">
        <f>E21/E16</f>
        <v>0.27068670676705042</v>
      </c>
      <c r="O21" s="1">
        <f>F21/F16</f>
        <v>5.932845043794286E-2</v>
      </c>
      <c r="P21" s="1">
        <f>G21/G16</f>
        <v>0.20544564275952484</v>
      </c>
      <c r="Q21" s="1">
        <f>H21/H16</f>
        <v>0</v>
      </c>
      <c r="R21" s="1" t="e">
        <f>K21/K16</f>
        <v>#DIV/0!</v>
      </c>
      <c r="S21" s="1">
        <v>1413550.22</v>
      </c>
      <c r="T21" s="1">
        <v>172790.62</v>
      </c>
      <c r="U21" s="1">
        <v>153778.76999999999</v>
      </c>
      <c r="V21" s="1">
        <v>462532.93</v>
      </c>
      <c r="W21" s="1">
        <v>219103.3</v>
      </c>
      <c r="X21" s="1">
        <v>253501.5</v>
      </c>
      <c r="Y21" s="1">
        <v>151843.1</v>
      </c>
      <c r="AC21" s="1">
        <v>483232.43</v>
      </c>
      <c r="AD21" s="1">
        <v>248217.8</v>
      </c>
      <c r="AE21" s="1">
        <v>248169</v>
      </c>
      <c r="AF21" s="1">
        <v>147187.6</v>
      </c>
      <c r="AG21" s="1">
        <f>AC21-F21</f>
        <v>462207.52999999997</v>
      </c>
      <c r="AH21" s="10">
        <f>D21-145970.9</f>
        <v>-71547.299999999988</v>
      </c>
      <c r="AI21" s="10"/>
      <c r="AJ21" s="10"/>
      <c r="AK21" s="10"/>
      <c r="AL21" s="10"/>
      <c r="AM21" s="10"/>
      <c r="AN21" s="10"/>
      <c r="AO21" s="10"/>
      <c r="AP21" s="10"/>
      <c r="AQ21" s="10"/>
      <c r="AR21" s="10"/>
      <c r="AS21" s="10"/>
      <c r="AT21" s="10"/>
      <c r="AU21" s="10"/>
      <c r="AV21" s="10"/>
      <c r="AW21" s="10"/>
    </row>
    <row r="22" spans="1:49" s="1" customFormat="1" ht="15.75" customHeight="1" x14ac:dyDescent="0.2">
      <c r="A22" s="14">
        <v>7</v>
      </c>
      <c r="B22" s="22" t="s">
        <v>34</v>
      </c>
      <c r="C22" s="23"/>
      <c r="D22" s="24"/>
      <c r="E22" s="24"/>
      <c r="F22" s="24"/>
      <c r="G22" s="24"/>
      <c r="H22" s="24"/>
      <c r="I22" s="24"/>
      <c r="J22" s="24"/>
      <c r="K22" s="14"/>
      <c r="AH22" s="10"/>
      <c r="AI22" s="10"/>
      <c r="AJ22" s="10"/>
      <c r="AK22" s="10"/>
      <c r="AL22" s="10"/>
      <c r="AM22" s="10"/>
      <c r="AN22" s="10"/>
      <c r="AO22" s="10"/>
      <c r="AP22" s="10"/>
      <c r="AQ22" s="10"/>
      <c r="AR22" s="10"/>
      <c r="AS22" s="10"/>
      <c r="AT22" s="10"/>
      <c r="AU22" s="10"/>
      <c r="AV22" s="10"/>
      <c r="AW22" s="10"/>
    </row>
    <row r="23" spans="1:49" s="1" customFormat="1" ht="31.5" customHeight="1" x14ac:dyDescent="0.2">
      <c r="A23" s="14">
        <v>8</v>
      </c>
      <c r="B23" s="41" t="s">
        <v>35</v>
      </c>
      <c r="C23" s="42"/>
      <c r="D23" s="24"/>
      <c r="E23" s="24"/>
      <c r="F23" s="24"/>
      <c r="G23" s="24"/>
      <c r="H23" s="24"/>
      <c r="I23" s="24"/>
      <c r="J23" s="24"/>
      <c r="K23" s="14"/>
      <c r="AH23" s="10"/>
      <c r="AI23" s="10"/>
      <c r="AJ23" s="10"/>
      <c r="AK23" s="10"/>
      <c r="AL23" s="10"/>
      <c r="AM23" s="10"/>
      <c r="AN23" s="10"/>
      <c r="AO23" s="10"/>
      <c r="AP23" s="10"/>
      <c r="AQ23" s="10"/>
      <c r="AR23" s="10"/>
      <c r="AS23" s="10"/>
      <c r="AT23" s="10"/>
      <c r="AU23" s="10"/>
      <c r="AV23" s="10"/>
      <c r="AW23" s="10"/>
    </row>
    <row r="24" spans="1:49" s="1" customFormat="1" ht="31.5" customHeight="1" x14ac:dyDescent="0.2">
      <c r="A24" s="14">
        <v>9</v>
      </c>
      <c r="B24" s="41" t="s">
        <v>36</v>
      </c>
      <c r="C24" s="42"/>
      <c r="D24" s="24"/>
      <c r="E24" s="24"/>
      <c r="F24" s="24"/>
      <c r="G24" s="24"/>
      <c r="H24" s="24"/>
      <c r="I24" s="24"/>
      <c r="J24" s="24"/>
      <c r="K24" s="14"/>
      <c r="AH24" s="10"/>
      <c r="AI24" s="10"/>
      <c r="AJ24" s="10"/>
      <c r="AK24" s="10"/>
      <c r="AL24" s="10"/>
      <c r="AM24" s="10"/>
      <c r="AN24" s="10"/>
      <c r="AO24" s="10"/>
      <c r="AP24" s="10"/>
      <c r="AQ24" s="10"/>
      <c r="AR24" s="10"/>
      <c r="AS24" s="10"/>
      <c r="AT24" s="10"/>
      <c r="AU24" s="10"/>
      <c r="AV24" s="10"/>
      <c r="AW24" s="10"/>
    </row>
    <row r="25" spans="1:49" s="1" customFormat="1" ht="18.75" customHeight="1" x14ac:dyDescent="0.2">
      <c r="A25" s="14">
        <v>10</v>
      </c>
      <c r="B25" s="43" t="s">
        <v>37</v>
      </c>
      <c r="C25" s="43"/>
      <c r="D25" s="43"/>
      <c r="E25" s="43"/>
      <c r="F25" s="43"/>
      <c r="G25" s="43"/>
      <c r="H25" s="43"/>
      <c r="I25" s="43"/>
      <c r="J25" s="43"/>
      <c r="K25" s="43"/>
      <c r="AH25" s="10" t="s">
        <v>23</v>
      </c>
      <c r="AI25" s="10" t="s">
        <v>17</v>
      </c>
      <c r="AJ25" s="10" t="s">
        <v>18</v>
      </c>
      <c r="AK25" s="10" t="s">
        <v>38</v>
      </c>
      <c r="AL25" s="10"/>
      <c r="AM25" s="10"/>
      <c r="AN25" s="10"/>
      <c r="AO25" s="10"/>
      <c r="AP25" s="10"/>
      <c r="AQ25" s="10"/>
      <c r="AR25" s="10"/>
      <c r="AS25" s="10"/>
      <c r="AT25" s="10"/>
      <c r="AU25" s="10"/>
      <c r="AV25" s="10"/>
      <c r="AW25" s="10"/>
    </row>
    <row r="26" spans="1:49" s="1" customFormat="1" ht="31.5" customHeight="1" x14ac:dyDescent="0.2">
      <c r="A26" s="14">
        <v>11</v>
      </c>
      <c r="B26" s="16" t="s">
        <v>39</v>
      </c>
      <c r="C26" s="17"/>
      <c r="D26" s="18">
        <f>D27+D28+D29+D30</f>
        <v>14860.030870000001</v>
      </c>
      <c r="E26" s="18">
        <f t="shared" ref="E26:I26" si="4">E27+E28+E29+E30</f>
        <v>3787.49694</v>
      </c>
      <c r="F26" s="18">
        <f t="shared" si="4"/>
        <v>2093.4339300000001</v>
      </c>
      <c r="G26" s="18">
        <f t="shared" si="4"/>
        <v>6080</v>
      </c>
      <c r="H26" s="18">
        <f t="shared" si="4"/>
        <v>2899.1</v>
      </c>
      <c r="I26" s="18">
        <f t="shared" si="4"/>
        <v>0</v>
      </c>
      <c r="J26" s="18">
        <f>J27+J28+J29+J30</f>
        <v>0</v>
      </c>
      <c r="K26" s="19"/>
      <c r="AC26" s="1">
        <v>1740</v>
      </c>
      <c r="AD26" s="1">
        <v>2240</v>
      </c>
      <c r="AE26" s="1">
        <v>2300</v>
      </c>
      <c r="AF26" s="1">
        <v>2800</v>
      </c>
      <c r="AH26" s="10">
        <f>52791.4-21-J26</f>
        <v>52770.400000000001</v>
      </c>
      <c r="AI26" s="10">
        <f>71496.5-21-E26</f>
        <v>67688.003060000003</v>
      </c>
      <c r="AJ26" s="10">
        <f>60298.3-21-F26</f>
        <v>58183.866070000004</v>
      </c>
      <c r="AK26" s="10">
        <f>755743.12-D26</f>
        <v>740883.08912999998</v>
      </c>
      <c r="AL26" s="10"/>
      <c r="AM26" s="10"/>
      <c r="AN26" s="10"/>
      <c r="AO26" s="10"/>
      <c r="AP26" s="10"/>
      <c r="AQ26" s="10"/>
      <c r="AR26" s="10"/>
      <c r="AS26" s="10"/>
      <c r="AT26" s="10"/>
      <c r="AU26" s="10"/>
      <c r="AV26" s="10"/>
      <c r="AW26" s="10"/>
    </row>
    <row r="27" spans="1:49" s="1" customFormat="1" ht="15" x14ac:dyDescent="0.2">
      <c r="A27" s="14">
        <v>12</v>
      </c>
      <c r="B27" s="16" t="s">
        <v>29</v>
      </c>
      <c r="C27" s="17"/>
      <c r="D27" s="18">
        <f t="shared" ref="D27:H30" si="5">SUMIF($B$35:$B$38,$B27,D$35:D$38)</f>
        <v>0</v>
      </c>
      <c r="E27" s="18">
        <f t="shared" si="5"/>
        <v>0</v>
      </c>
      <c r="F27" s="18">
        <f t="shared" si="5"/>
        <v>0</v>
      </c>
      <c r="G27" s="18">
        <f t="shared" si="5"/>
        <v>0</v>
      </c>
      <c r="H27" s="18">
        <f t="shared" si="5"/>
        <v>0</v>
      </c>
      <c r="I27" s="18">
        <v>0</v>
      </c>
      <c r="J27" s="18">
        <f>SUMIF($B$35:$B$38,$B27,J$35:J$38)</f>
        <v>0</v>
      </c>
      <c r="K27" s="19"/>
      <c r="AC27" s="1">
        <v>0</v>
      </c>
      <c r="AD27" s="1">
        <v>0</v>
      </c>
      <c r="AE27" s="1">
        <v>0</v>
      </c>
      <c r="AF27" s="1">
        <v>0</v>
      </c>
      <c r="AH27" s="10"/>
      <c r="AI27" s="10"/>
      <c r="AJ27" s="10"/>
      <c r="AK27" s="10"/>
      <c r="AL27" s="10"/>
      <c r="AM27" s="10"/>
      <c r="AN27" s="10"/>
      <c r="AO27" s="10"/>
      <c r="AP27" s="10"/>
      <c r="AQ27" s="10"/>
      <c r="AR27" s="10"/>
      <c r="AS27" s="10"/>
      <c r="AT27" s="10"/>
      <c r="AU27" s="10"/>
      <c r="AV27" s="10"/>
      <c r="AW27" s="10"/>
    </row>
    <row r="28" spans="1:49" s="1" customFormat="1" ht="15" x14ac:dyDescent="0.2">
      <c r="A28" s="14">
        <v>13</v>
      </c>
      <c r="B28" s="16" t="s">
        <v>30</v>
      </c>
      <c r="C28" s="17"/>
      <c r="D28" s="18">
        <f t="shared" si="5"/>
        <v>0</v>
      </c>
      <c r="E28" s="18">
        <f t="shared" si="5"/>
        <v>0</v>
      </c>
      <c r="F28" s="18">
        <f t="shared" si="5"/>
        <v>0</v>
      </c>
      <c r="G28" s="18">
        <f t="shared" si="5"/>
        <v>0</v>
      </c>
      <c r="H28" s="18">
        <f t="shared" si="5"/>
        <v>0</v>
      </c>
      <c r="I28" s="18">
        <v>0</v>
      </c>
      <c r="J28" s="18">
        <f>SUMIF($B$35:$B$38,$B28,J$35:J$38)</f>
        <v>0</v>
      </c>
      <c r="K28" s="19"/>
      <c r="AC28" s="1">
        <v>0</v>
      </c>
      <c r="AD28" s="1">
        <v>0</v>
      </c>
      <c r="AE28" s="1">
        <v>0</v>
      </c>
      <c r="AF28" s="1">
        <v>0</v>
      </c>
      <c r="AH28" s="10"/>
      <c r="AI28" s="10"/>
      <c r="AJ28" s="10"/>
      <c r="AK28" s="10"/>
      <c r="AL28" s="10"/>
      <c r="AM28" s="10"/>
      <c r="AN28" s="10"/>
      <c r="AO28" s="10"/>
      <c r="AP28" s="10"/>
      <c r="AQ28" s="10"/>
      <c r="AR28" s="10"/>
      <c r="AS28" s="10"/>
      <c r="AT28" s="10"/>
      <c r="AU28" s="10"/>
      <c r="AV28" s="10"/>
      <c r="AW28" s="10"/>
    </row>
    <row r="29" spans="1:49" s="1" customFormat="1" ht="15" x14ac:dyDescent="0.2">
      <c r="A29" s="14">
        <v>14</v>
      </c>
      <c r="B29" s="16" t="s">
        <v>31</v>
      </c>
      <c r="C29" s="17"/>
      <c r="D29" s="18">
        <f t="shared" si="5"/>
        <v>14860.030870000001</v>
      </c>
      <c r="E29" s="18">
        <f t="shared" si="5"/>
        <v>3787.49694</v>
      </c>
      <c r="F29" s="18">
        <f t="shared" si="5"/>
        <v>2093.4339300000001</v>
      </c>
      <c r="G29" s="18">
        <f t="shared" si="5"/>
        <v>6080</v>
      </c>
      <c r="H29" s="18">
        <f t="shared" si="5"/>
        <v>2899.1</v>
      </c>
      <c r="I29" s="18">
        <f>SUMIF($B$35:$B$38,$B29,I$35:I$38)</f>
        <v>0</v>
      </c>
      <c r="J29" s="18">
        <f>SUMIF($B$35:$B$38,$B29,J$35:J$38)</f>
        <v>0</v>
      </c>
      <c r="K29" s="19"/>
      <c r="AC29" s="1">
        <v>1500</v>
      </c>
      <c r="AD29" s="1">
        <v>2000</v>
      </c>
      <c r="AE29" s="1">
        <v>2000</v>
      </c>
      <c r="AF29" s="1">
        <v>2500</v>
      </c>
      <c r="AH29" s="10"/>
      <c r="AI29" s="10"/>
      <c r="AJ29" s="10"/>
      <c r="AK29" s="10"/>
      <c r="AL29" s="10"/>
      <c r="AM29" s="10"/>
      <c r="AN29" s="10"/>
      <c r="AO29" s="10"/>
      <c r="AP29" s="10"/>
      <c r="AQ29" s="10"/>
      <c r="AR29" s="10"/>
      <c r="AS29" s="10"/>
      <c r="AT29" s="10"/>
      <c r="AU29" s="10"/>
      <c r="AV29" s="10"/>
      <c r="AW29" s="10"/>
    </row>
    <row r="30" spans="1:49" s="1" customFormat="1" ht="15" x14ac:dyDescent="0.2">
      <c r="A30" s="14">
        <v>15</v>
      </c>
      <c r="B30" s="16" t="s">
        <v>33</v>
      </c>
      <c r="C30" s="17"/>
      <c r="D30" s="18">
        <f t="shared" si="5"/>
        <v>0</v>
      </c>
      <c r="E30" s="18">
        <f t="shared" si="5"/>
        <v>0</v>
      </c>
      <c r="F30" s="18">
        <f t="shared" si="5"/>
        <v>0</v>
      </c>
      <c r="G30" s="18">
        <f t="shared" si="5"/>
        <v>0</v>
      </c>
      <c r="H30" s="18">
        <f t="shared" si="5"/>
        <v>0</v>
      </c>
      <c r="I30" s="18">
        <f>SUMIF($B$35:$B$38,$B30,I$35:I$38)</f>
        <v>0</v>
      </c>
      <c r="J30" s="18">
        <f>SUMIF($B$35:$B$38,$B30,J$35:J$38)</f>
        <v>0</v>
      </c>
      <c r="K30" s="19"/>
      <c r="AC30" s="1">
        <v>240</v>
      </c>
      <c r="AD30" s="1">
        <v>240</v>
      </c>
      <c r="AE30" s="1">
        <v>300</v>
      </c>
      <c r="AF30" s="1">
        <v>300</v>
      </c>
      <c r="AH30" s="10"/>
      <c r="AI30" s="10"/>
      <c r="AJ30" s="10"/>
      <c r="AK30" s="10"/>
      <c r="AL30" s="10"/>
      <c r="AM30" s="10"/>
      <c r="AN30" s="10"/>
      <c r="AO30" s="10"/>
      <c r="AP30" s="10"/>
      <c r="AQ30" s="10"/>
      <c r="AR30" s="10"/>
      <c r="AS30" s="10"/>
      <c r="AT30" s="10"/>
      <c r="AU30" s="10"/>
      <c r="AV30" s="10"/>
      <c r="AW30" s="10"/>
    </row>
    <row r="31" spans="1:49" s="1" customFormat="1" ht="18" customHeight="1" x14ac:dyDescent="0.2">
      <c r="A31" s="14">
        <v>16</v>
      </c>
      <c r="B31" s="22" t="s">
        <v>34</v>
      </c>
      <c r="C31" s="23"/>
      <c r="D31" s="24"/>
      <c r="E31" s="24"/>
      <c r="F31" s="24"/>
      <c r="G31" s="24"/>
      <c r="H31" s="24"/>
      <c r="I31" s="24"/>
      <c r="J31" s="24"/>
      <c r="K31" s="19"/>
      <c r="AH31" s="10"/>
      <c r="AI31" s="10"/>
      <c r="AJ31" s="10"/>
      <c r="AK31" s="10"/>
      <c r="AL31" s="10"/>
      <c r="AM31" s="10"/>
      <c r="AN31" s="10"/>
      <c r="AO31" s="10"/>
      <c r="AP31" s="10"/>
      <c r="AQ31" s="10"/>
      <c r="AR31" s="10"/>
      <c r="AS31" s="10"/>
      <c r="AT31" s="10"/>
      <c r="AU31" s="10"/>
      <c r="AV31" s="10"/>
      <c r="AW31" s="10"/>
    </row>
    <row r="32" spans="1:49" s="1" customFormat="1" ht="31.5" customHeight="1" x14ac:dyDescent="0.2">
      <c r="A32" s="14">
        <v>17</v>
      </c>
      <c r="B32" s="41" t="s">
        <v>35</v>
      </c>
      <c r="C32" s="42"/>
      <c r="D32" s="24"/>
      <c r="E32" s="24"/>
      <c r="F32" s="24"/>
      <c r="G32" s="24"/>
      <c r="H32" s="24"/>
      <c r="I32" s="24"/>
      <c r="J32" s="24"/>
      <c r="K32" s="19"/>
      <c r="AH32" s="10"/>
      <c r="AI32" s="10"/>
      <c r="AJ32" s="10"/>
      <c r="AK32" s="10"/>
      <c r="AL32" s="10"/>
      <c r="AM32" s="10"/>
      <c r="AN32" s="10"/>
      <c r="AO32" s="10"/>
      <c r="AP32" s="10"/>
      <c r="AQ32" s="10"/>
      <c r="AR32" s="10"/>
      <c r="AS32" s="10"/>
      <c r="AT32" s="10"/>
      <c r="AU32" s="10"/>
      <c r="AV32" s="10"/>
      <c r="AW32" s="10"/>
    </row>
    <row r="33" spans="1:49" s="1" customFormat="1" ht="31.5" customHeight="1" x14ac:dyDescent="0.2">
      <c r="A33" s="14">
        <v>18</v>
      </c>
      <c r="B33" s="41" t="s">
        <v>36</v>
      </c>
      <c r="C33" s="42"/>
      <c r="D33" s="24"/>
      <c r="E33" s="24"/>
      <c r="F33" s="24"/>
      <c r="G33" s="24"/>
      <c r="H33" s="24"/>
      <c r="I33" s="24"/>
      <c r="J33" s="24"/>
      <c r="K33" s="19"/>
      <c r="AH33" s="10"/>
      <c r="AI33" s="10"/>
      <c r="AJ33" s="10"/>
      <c r="AK33" s="10"/>
      <c r="AL33" s="10"/>
      <c r="AM33" s="10"/>
      <c r="AN33" s="10"/>
      <c r="AO33" s="10"/>
      <c r="AP33" s="10"/>
      <c r="AQ33" s="10"/>
      <c r="AR33" s="10"/>
      <c r="AS33" s="10"/>
      <c r="AT33" s="10"/>
      <c r="AU33" s="10"/>
      <c r="AV33" s="10"/>
      <c r="AW33" s="10"/>
    </row>
    <row r="34" spans="1:49" s="1" customFormat="1" ht="64.5" customHeight="1" x14ac:dyDescent="0.2">
      <c r="A34" s="14">
        <v>19</v>
      </c>
      <c r="B34" s="16" t="s">
        <v>40</v>
      </c>
      <c r="C34" s="17" t="s">
        <v>41</v>
      </c>
      <c r="D34" s="18">
        <f>D35+D36+D37+D38</f>
        <v>14860.030870000001</v>
      </c>
      <c r="E34" s="18">
        <f t="shared" ref="E34:I34" si="6">E35+E36+E37+E38</f>
        <v>3787.49694</v>
      </c>
      <c r="F34" s="18">
        <f t="shared" si="6"/>
        <v>2093.4339300000001</v>
      </c>
      <c r="G34" s="18">
        <f t="shared" si="6"/>
        <v>6080</v>
      </c>
      <c r="H34" s="18">
        <f t="shared" si="6"/>
        <v>2899.1</v>
      </c>
      <c r="I34" s="18">
        <f t="shared" si="6"/>
        <v>0</v>
      </c>
      <c r="J34" s="18">
        <f>J35+J36+J37+J38</f>
        <v>0</v>
      </c>
      <c r="K34" s="19" t="s">
        <v>42</v>
      </c>
      <c r="AC34" s="1">
        <v>1500</v>
      </c>
      <c r="AD34" s="1">
        <v>2000</v>
      </c>
      <c r="AE34" s="1">
        <v>2000</v>
      </c>
      <c r="AF34" s="1">
        <v>2500</v>
      </c>
      <c r="AH34" s="10"/>
      <c r="AI34" s="10"/>
      <c r="AJ34" s="10"/>
      <c r="AK34" s="10"/>
      <c r="AL34" s="10"/>
      <c r="AM34" s="10"/>
      <c r="AN34" s="10"/>
      <c r="AO34" s="10"/>
      <c r="AP34" s="10"/>
      <c r="AQ34" s="10"/>
      <c r="AR34" s="10"/>
      <c r="AS34" s="10"/>
      <c r="AT34" s="10"/>
      <c r="AU34" s="10"/>
      <c r="AV34" s="10"/>
      <c r="AW34" s="10"/>
    </row>
    <row r="35" spans="1:49" s="1" customFormat="1" ht="15" x14ac:dyDescent="0.2">
      <c r="A35" s="14">
        <v>20</v>
      </c>
      <c r="B35" s="16" t="s">
        <v>29</v>
      </c>
      <c r="C35" s="17"/>
      <c r="D35" s="18">
        <f>SUM(E35:K35)</f>
        <v>0</v>
      </c>
      <c r="E35" s="18">
        <v>0</v>
      </c>
      <c r="F35" s="18">
        <v>0</v>
      </c>
      <c r="G35" s="18">
        <v>0</v>
      </c>
      <c r="H35" s="18">
        <v>0</v>
      </c>
      <c r="I35" s="18">
        <v>0</v>
      </c>
      <c r="J35" s="18">
        <v>0</v>
      </c>
      <c r="K35" s="19"/>
      <c r="AC35" s="1">
        <v>0</v>
      </c>
      <c r="AD35" s="1">
        <v>0</v>
      </c>
      <c r="AE35" s="1">
        <v>0</v>
      </c>
      <c r="AF35" s="1">
        <v>0</v>
      </c>
      <c r="AH35" s="10"/>
      <c r="AI35" s="10"/>
      <c r="AJ35" s="10"/>
      <c r="AK35" s="10"/>
      <c r="AL35" s="10"/>
      <c r="AM35" s="10"/>
      <c r="AN35" s="10"/>
      <c r="AO35" s="10"/>
      <c r="AP35" s="10"/>
      <c r="AQ35" s="10"/>
      <c r="AR35" s="10"/>
      <c r="AS35" s="10"/>
      <c r="AT35" s="10"/>
      <c r="AU35" s="10"/>
      <c r="AV35" s="10"/>
      <c r="AW35" s="10"/>
    </row>
    <row r="36" spans="1:49" s="1" customFormat="1" ht="15" x14ac:dyDescent="0.2">
      <c r="A36" s="14">
        <v>21</v>
      </c>
      <c r="B36" s="16" t="s">
        <v>30</v>
      </c>
      <c r="C36" s="17"/>
      <c r="D36" s="18">
        <f>SUM(E36:K36)</f>
        <v>0</v>
      </c>
      <c r="E36" s="18">
        <v>0</v>
      </c>
      <c r="F36" s="18">
        <v>0</v>
      </c>
      <c r="G36" s="18">
        <v>0</v>
      </c>
      <c r="H36" s="18">
        <v>0</v>
      </c>
      <c r="I36" s="18">
        <v>0</v>
      </c>
      <c r="J36" s="18">
        <v>0</v>
      </c>
      <c r="K36" s="19"/>
      <c r="AC36" s="1">
        <v>0</v>
      </c>
      <c r="AD36" s="1">
        <v>0</v>
      </c>
      <c r="AE36" s="1">
        <v>0</v>
      </c>
      <c r="AF36" s="1">
        <v>0</v>
      </c>
      <c r="AH36" s="10"/>
      <c r="AI36" s="10"/>
      <c r="AJ36" s="10"/>
      <c r="AK36" s="10"/>
      <c r="AL36" s="10"/>
      <c r="AM36" s="10"/>
      <c r="AN36" s="10"/>
      <c r="AO36" s="10"/>
      <c r="AP36" s="10"/>
      <c r="AQ36" s="10"/>
      <c r="AR36" s="10"/>
      <c r="AS36" s="10"/>
      <c r="AT36" s="10"/>
      <c r="AU36" s="10"/>
      <c r="AV36" s="10"/>
      <c r="AW36" s="10"/>
    </row>
    <row r="37" spans="1:49" s="1" customFormat="1" ht="15" x14ac:dyDescent="0.2">
      <c r="A37" s="14">
        <v>22</v>
      </c>
      <c r="B37" s="16" t="s">
        <v>31</v>
      </c>
      <c r="C37" s="17"/>
      <c r="D37" s="18">
        <f>SUM(E37:K37)</f>
        <v>14860.030870000001</v>
      </c>
      <c r="E37" s="18">
        <v>3787.49694</v>
      </c>
      <c r="F37" s="18">
        <v>2093.4339300000001</v>
      </c>
      <c r="G37" s="18">
        <v>6080</v>
      </c>
      <c r="H37" s="18">
        <v>2899.1</v>
      </c>
      <c r="I37" s="18">
        <v>0</v>
      </c>
      <c r="J37" s="18">
        <v>0</v>
      </c>
      <c r="K37" s="19"/>
      <c r="AC37" s="1">
        <v>1500</v>
      </c>
      <c r="AD37" s="1">
        <v>2000</v>
      </c>
      <c r="AE37" s="1">
        <v>2000</v>
      </c>
      <c r="AF37" s="1">
        <v>2500</v>
      </c>
      <c r="AI37" s="10">
        <f>J37</f>
        <v>0</v>
      </c>
      <c r="AJ37" s="10">
        <f>E37</f>
        <v>3787.49694</v>
      </c>
      <c r="AK37" s="10">
        <f>F37</f>
        <v>2093.4339300000001</v>
      </c>
      <c r="AL37" s="10">
        <f>G37</f>
        <v>6080</v>
      </c>
      <c r="AM37" s="10">
        <f>H37</f>
        <v>2899.1</v>
      </c>
      <c r="AN37" s="10">
        <f>I37</f>
        <v>0</v>
      </c>
      <c r="AO37" s="10"/>
      <c r="AP37" s="10"/>
      <c r="AQ37" s="10"/>
      <c r="AR37" s="10"/>
      <c r="AS37" s="10"/>
      <c r="AT37" s="10"/>
      <c r="AU37" s="10"/>
      <c r="AV37" s="10"/>
      <c r="AW37" s="10"/>
    </row>
    <row r="38" spans="1:49" s="1" customFormat="1" ht="14.25" customHeight="1" x14ac:dyDescent="0.2">
      <c r="A38" s="14">
        <v>23</v>
      </c>
      <c r="B38" s="16" t="s">
        <v>33</v>
      </c>
      <c r="C38" s="17"/>
      <c r="D38" s="18">
        <f>SUM(E38:K38)</f>
        <v>0</v>
      </c>
      <c r="E38" s="18">
        <v>0</v>
      </c>
      <c r="F38" s="18">
        <v>0</v>
      </c>
      <c r="G38" s="18">
        <v>0</v>
      </c>
      <c r="H38" s="18">
        <v>0</v>
      </c>
      <c r="I38" s="18">
        <v>0</v>
      </c>
      <c r="J38" s="18">
        <v>0</v>
      </c>
      <c r="K38" s="19"/>
      <c r="AC38" s="1">
        <v>0</v>
      </c>
      <c r="AD38" s="1">
        <v>0</v>
      </c>
      <c r="AE38" s="1">
        <v>0</v>
      </c>
      <c r="AF38" s="1">
        <v>0</v>
      </c>
      <c r="AH38" s="10"/>
      <c r="AI38" s="10"/>
      <c r="AJ38" s="10"/>
      <c r="AK38" s="10"/>
      <c r="AL38" s="10"/>
      <c r="AM38" s="10"/>
      <c r="AN38" s="10"/>
      <c r="AO38" s="10"/>
      <c r="AP38" s="10"/>
      <c r="AQ38" s="10"/>
      <c r="AR38" s="10"/>
      <c r="AS38" s="10"/>
      <c r="AT38" s="10"/>
      <c r="AU38" s="10"/>
      <c r="AV38" s="10"/>
      <c r="AW38" s="10"/>
    </row>
    <row r="39" spans="1:49" s="1" customFormat="1" ht="15" x14ac:dyDescent="0.2">
      <c r="A39" s="14">
        <v>24</v>
      </c>
      <c r="B39" s="22" t="s">
        <v>34</v>
      </c>
      <c r="C39" s="23"/>
      <c r="D39" s="24"/>
      <c r="E39" s="24"/>
      <c r="F39" s="24"/>
      <c r="G39" s="24"/>
      <c r="H39" s="24"/>
      <c r="I39" s="24"/>
      <c r="J39" s="24"/>
      <c r="K39" s="19"/>
      <c r="AH39" s="10"/>
      <c r="AI39" s="10"/>
      <c r="AJ39" s="10"/>
      <c r="AK39" s="10"/>
      <c r="AL39" s="10"/>
      <c r="AM39" s="10"/>
      <c r="AN39" s="10"/>
      <c r="AO39" s="10"/>
      <c r="AP39" s="10"/>
      <c r="AQ39" s="10"/>
      <c r="AR39" s="10"/>
      <c r="AS39" s="10"/>
      <c r="AT39" s="10"/>
      <c r="AU39" s="10"/>
      <c r="AV39" s="10"/>
      <c r="AW39" s="10"/>
    </row>
    <row r="40" spans="1:49" s="1" customFormat="1" ht="31.5" customHeight="1" x14ac:dyDescent="0.2">
      <c r="A40" s="14">
        <v>25</v>
      </c>
      <c r="B40" s="41" t="s">
        <v>35</v>
      </c>
      <c r="C40" s="42"/>
      <c r="D40" s="24"/>
      <c r="E40" s="24"/>
      <c r="F40" s="24"/>
      <c r="G40" s="24"/>
      <c r="H40" s="24"/>
      <c r="I40" s="24"/>
      <c r="J40" s="24"/>
      <c r="K40" s="19"/>
      <c r="AH40" s="10"/>
      <c r="AI40" s="10"/>
      <c r="AJ40" s="10"/>
      <c r="AK40" s="10"/>
      <c r="AL40" s="10"/>
      <c r="AM40" s="10"/>
      <c r="AN40" s="10"/>
      <c r="AO40" s="10"/>
      <c r="AP40" s="10"/>
      <c r="AQ40" s="10"/>
      <c r="AR40" s="10"/>
      <c r="AS40" s="10"/>
      <c r="AT40" s="10"/>
      <c r="AU40" s="10"/>
      <c r="AV40" s="10"/>
      <c r="AW40" s="10"/>
    </row>
    <row r="41" spans="1:49" s="1" customFormat="1" ht="31.5" customHeight="1" x14ac:dyDescent="0.2">
      <c r="A41" s="14">
        <v>26</v>
      </c>
      <c r="B41" s="41" t="s">
        <v>36</v>
      </c>
      <c r="C41" s="42"/>
      <c r="D41" s="24"/>
      <c r="E41" s="24"/>
      <c r="F41" s="24"/>
      <c r="G41" s="24"/>
      <c r="H41" s="24"/>
      <c r="I41" s="24"/>
      <c r="J41" s="24"/>
      <c r="K41" s="19"/>
      <c r="AH41" s="10"/>
      <c r="AI41" s="10"/>
      <c r="AJ41" s="10"/>
      <c r="AK41" s="10"/>
      <c r="AL41" s="10"/>
      <c r="AM41" s="10"/>
      <c r="AN41" s="10"/>
      <c r="AO41" s="10"/>
      <c r="AP41" s="10"/>
      <c r="AQ41" s="10"/>
      <c r="AR41" s="10"/>
      <c r="AS41" s="10"/>
      <c r="AT41" s="10"/>
      <c r="AU41" s="10"/>
      <c r="AV41" s="10"/>
      <c r="AW41" s="10"/>
    </row>
    <row r="42" spans="1:49" s="1" customFormat="1" ht="16.5" customHeight="1" x14ac:dyDescent="0.2">
      <c r="A42" s="14">
        <v>27</v>
      </c>
      <c r="B42" s="43" t="s">
        <v>43</v>
      </c>
      <c r="C42" s="43"/>
      <c r="D42" s="43"/>
      <c r="E42" s="43"/>
      <c r="F42" s="43"/>
      <c r="G42" s="43"/>
      <c r="H42" s="43"/>
      <c r="I42" s="43"/>
      <c r="J42" s="43"/>
      <c r="K42" s="43"/>
      <c r="AH42" s="10"/>
      <c r="AI42" s="10"/>
      <c r="AJ42" s="10"/>
      <c r="AK42" s="10"/>
      <c r="AL42" s="10"/>
      <c r="AM42" s="10"/>
      <c r="AN42" s="10"/>
      <c r="AO42" s="10"/>
      <c r="AP42" s="10"/>
      <c r="AQ42" s="10"/>
      <c r="AR42" s="10"/>
      <c r="AS42" s="10"/>
      <c r="AT42" s="10"/>
      <c r="AU42" s="10"/>
      <c r="AV42" s="10"/>
      <c r="AW42" s="10"/>
    </row>
    <row r="43" spans="1:49" s="1" customFormat="1" ht="31.5" customHeight="1" x14ac:dyDescent="0.2">
      <c r="A43" s="14">
        <v>28</v>
      </c>
      <c r="B43" s="16" t="s">
        <v>44</v>
      </c>
      <c r="C43" s="17"/>
      <c r="D43" s="18">
        <f>D44+D45+D46+D48</f>
        <v>711530.79767</v>
      </c>
      <c r="E43" s="18">
        <f>E44+E45+E46+E48</f>
        <v>93373.092399999994</v>
      </c>
      <c r="F43" s="18">
        <f t="shared" ref="F43:I43" si="7">F44+F45+F46+F48</f>
        <v>328291.89527000004</v>
      </c>
      <c r="G43" s="18">
        <f t="shared" si="7"/>
        <v>74011.510000000009</v>
      </c>
      <c r="H43" s="18">
        <f t="shared" si="7"/>
        <v>36128.9</v>
      </c>
      <c r="I43" s="18">
        <f t="shared" si="7"/>
        <v>37780</v>
      </c>
      <c r="J43" s="18">
        <f>J44+J45+J46+J48</f>
        <v>141945.4</v>
      </c>
      <c r="K43" s="19"/>
      <c r="AC43" s="1">
        <v>558651.53</v>
      </c>
      <c r="AD43" s="1">
        <v>318864.27999999997</v>
      </c>
      <c r="AE43" s="1">
        <v>315101.03000000003</v>
      </c>
      <c r="AF43" s="1">
        <v>445322.18</v>
      </c>
      <c r="AH43" s="10"/>
      <c r="AI43" s="10"/>
      <c r="AJ43" s="10"/>
      <c r="AK43" s="10"/>
      <c r="AL43" s="10"/>
      <c r="AM43" s="10"/>
      <c r="AN43" s="10"/>
      <c r="AO43" s="10"/>
      <c r="AP43" s="10"/>
      <c r="AQ43" s="10"/>
      <c r="AR43" s="10"/>
      <c r="AS43" s="10"/>
      <c r="AT43" s="10"/>
      <c r="AU43" s="10"/>
      <c r="AV43" s="10"/>
      <c r="AW43" s="10"/>
    </row>
    <row r="44" spans="1:49" s="1" customFormat="1" ht="15" x14ac:dyDescent="0.2">
      <c r="A44" s="14">
        <v>29</v>
      </c>
      <c r="B44" s="16" t="s">
        <v>29</v>
      </c>
      <c r="C44" s="17"/>
      <c r="D44" s="18">
        <f>SUM(E44:J44)</f>
        <v>0</v>
      </c>
      <c r="E44" s="18">
        <f t="shared" ref="E44:J45" si="8">E53+E61++E69+E91+E99+E107+E123+E133+E141+E115+E149+E157+E165+E174</f>
        <v>0</v>
      </c>
      <c r="F44" s="18">
        <f t="shared" si="8"/>
        <v>0</v>
      </c>
      <c r="G44" s="18">
        <f t="shared" si="8"/>
        <v>0</v>
      </c>
      <c r="H44" s="18">
        <f t="shared" si="8"/>
        <v>0</v>
      </c>
      <c r="I44" s="18">
        <f t="shared" si="8"/>
        <v>0</v>
      </c>
      <c r="J44" s="18">
        <f t="shared" si="8"/>
        <v>0</v>
      </c>
      <c r="K44" s="19"/>
      <c r="AC44" s="1">
        <v>0</v>
      </c>
      <c r="AD44" s="1">
        <v>0</v>
      </c>
      <c r="AE44" s="1">
        <v>0</v>
      </c>
      <c r="AF44" s="1">
        <v>0</v>
      </c>
      <c r="AH44" s="10"/>
      <c r="AI44" s="10"/>
      <c r="AJ44" s="10"/>
      <c r="AK44" s="10"/>
      <c r="AL44" s="10"/>
      <c r="AM44" s="10"/>
      <c r="AN44" s="10"/>
      <c r="AO44" s="10"/>
      <c r="AP44" s="10"/>
      <c r="AQ44" s="10"/>
      <c r="AR44" s="10"/>
      <c r="AS44" s="10"/>
      <c r="AT44" s="10"/>
      <c r="AU44" s="10"/>
      <c r="AV44" s="10"/>
      <c r="AW44" s="10"/>
    </row>
    <row r="45" spans="1:49" s="1" customFormat="1" ht="15" x14ac:dyDescent="0.2">
      <c r="A45" s="14">
        <v>30</v>
      </c>
      <c r="B45" s="16" t="s">
        <v>30</v>
      </c>
      <c r="C45" s="17"/>
      <c r="D45" s="18">
        <f t="shared" ref="D45:D48" si="9">SUM(E45:J45)</f>
        <v>131391.5</v>
      </c>
      <c r="E45" s="18">
        <f t="shared" si="8"/>
        <v>0</v>
      </c>
      <c r="F45" s="18">
        <f t="shared" si="8"/>
        <v>131391.5</v>
      </c>
      <c r="G45" s="18">
        <f t="shared" si="8"/>
        <v>0</v>
      </c>
      <c r="H45" s="18">
        <f t="shared" si="8"/>
        <v>0</v>
      </c>
      <c r="I45" s="18">
        <f t="shared" si="8"/>
        <v>0</v>
      </c>
      <c r="J45" s="18">
        <f t="shared" si="8"/>
        <v>0</v>
      </c>
      <c r="K45" s="19"/>
      <c r="AC45" s="1">
        <v>38065.1</v>
      </c>
      <c r="AD45" s="1">
        <v>51417.539999999994</v>
      </c>
      <c r="AE45" s="1">
        <v>50721.09</v>
      </c>
      <c r="AF45" s="1">
        <v>191674.29</v>
      </c>
      <c r="AH45" s="10"/>
      <c r="AI45" s="10"/>
      <c r="AJ45" s="10"/>
      <c r="AK45" s="10"/>
      <c r="AL45" s="10"/>
      <c r="AM45" s="10"/>
      <c r="AN45" s="10"/>
      <c r="AO45" s="10"/>
      <c r="AP45" s="10"/>
      <c r="AQ45" s="10"/>
      <c r="AR45" s="10"/>
      <c r="AS45" s="10"/>
      <c r="AT45" s="10"/>
      <c r="AU45" s="10"/>
      <c r="AV45" s="10"/>
      <c r="AW45" s="10"/>
    </row>
    <row r="46" spans="1:49" s="1" customFormat="1" ht="15" x14ac:dyDescent="0.2">
      <c r="A46" s="14">
        <v>31</v>
      </c>
      <c r="B46" s="16" t="s">
        <v>31</v>
      </c>
      <c r="C46" s="17"/>
      <c r="D46" s="18">
        <f t="shared" si="9"/>
        <v>505715.69767000002</v>
      </c>
      <c r="E46" s="18">
        <f t="shared" ref="E46:J46" si="10">E55+E63+E71+E93+E101+E109+E125+E135+E143+E117+E151+E159+E167+E176</f>
        <v>61671.1924</v>
      </c>
      <c r="F46" s="18">
        <f t="shared" si="10"/>
        <v>175875.49527000001</v>
      </c>
      <c r="G46" s="18">
        <f t="shared" si="10"/>
        <v>52314.710000000006</v>
      </c>
      <c r="H46" s="18">
        <f t="shared" si="10"/>
        <v>36128.9</v>
      </c>
      <c r="I46" s="18">
        <f t="shared" si="10"/>
        <v>37780</v>
      </c>
      <c r="J46" s="18">
        <f t="shared" si="10"/>
        <v>141945.4</v>
      </c>
      <c r="K46" s="19"/>
      <c r="AC46" s="1">
        <v>67454</v>
      </c>
      <c r="AD46" s="1">
        <v>139370.94</v>
      </c>
      <c r="AE46" s="1">
        <v>137370.94</v>
      </c>
      <c r="AF46" s="1">
        <v>228674.29</v>
      </c>
      <c r="AH46" s="10"/>
      <c r="AI46" s="10"/>
      <c r="AJ46" s="10"/>
      <c r="AK46" s="10"/>
      <c r="AL46" s="10"/>
      <c r="AM46" s="10"/>
      <c r="AN46" s="10"/>
      <c r="AO46" s="10"/>
      <c r="AP46" s="10"/>
      <c r="AQ46" s="10"/>
      <c r="AR46" s="10"/>
      <c r="AS46" s="10"/>
      <c r="AT46" s="10"/>
      <c r="AU46" s="10"/>
      <c r="AV46" s="10"/>
      <c r="AW46" s="10"/>
    </row>
    <row r="47" spans="1:49" s="1" customFormat="1" ht="30" x14ac:dyDescent="0.2">
      <c r="A47" s="14">
        <v>32</v>
      </c>
      <c r="B47" s="16" t="s">
        <v>32</v>
      </c>
      <c r="C47" s="17"/>
      <c r="D47" s="18">
        <f t="shared" si="9"/>
        <v>55031.235399999998</v>
      </c>
      <c r="E47" s="18"/>
      <c r="F47" s="18">
        <f>F74+F168</f>
        <v>55031.235399999998</v>
      </c>
      <c r="G47" s="18"/>
      <c r="H47" s="18"/>
      <c r="I47" s="18"/>
      <c r="J47" s="18"/>
      <c r="K47" s="19"/>
      <c r="AH47" s="10"/>
      <c r="AI47" s="10"/>
      <c r="AJ47" s="10"/>
      <c r="AK47" s="10"/>
      <c r="AL47" s="10"/>
      <c r="AM47" s="10"/>
      <c r="AN47" s="10"/>
      <c r="AO47" s="10"/>
      <c r="AP47" s="10"/>
      <c r="AQ47" s="10"/>
      <c r="AR47" s="10"/>
      <c r="AS47" s="10"/>
      <c r="AT47" s="10"/>
      <c r="AU47" s="10"/>
      <c r="AV47" s="10"/>
      <c r="AW47" s="10"/>
    </row>
    <row r="48" spans="1:49" s="1" customFormat="1" ht="15" x14ac:dyDescent="0.2">
      <c r="A48" s="14">
        <v>33</v>
      </c>
      <c r="B48" s="16" t="s">
        <v>33</v>
      </c>
      <c r="C48" s="17"/>
      <c r="D48" s="18">
        <f t="shared" si="9"/>
        <v>74423.600000000006</v>
      </c>
      <c r="E48" s="18">
        <f t="shared" ref="E48:J48" si="11">E56+E64++E75+E94+E102+E110+E128+E136+E144+E118+E152+E160+E169+E177</f>
        <v>31701.899999999998</v>
      </c>
      <c r="F48" s="18">
        <f t="shared" si="11"/>
        <v>21024.9</v>
      </c>
      <c r="G48" s="18">
        <f t="shared" si="11"/>
        <v>21696.799999999999</v>
      </c>
      <c r="H48" s="18">
        <f t="shared" si="11"/>
        <v>0</v>
      </c>
      <c r="I48" s="18">
        <f t="shared" si="11"/>
        <v>0</v>
      </c>
      <c r="J48" s="18">
        <f t="shared" si="11"/>
        <v>0</v>
      </c>
      <c r="K48" s="19"/>
      <c r="L48" s="25">
        <f>D48/D43</f>
        <v>0.1045964563216515</v>
      </c>
      <c r="M48" s="25">
        <f>J48/J43</f>
        <v>0</v>
      </c>
      <c r="N48" s="25">
        <f>E48/E43</f>
        <v>0.33951858276464236</v>
      </c>
      <c r="O48" s="25">
        <f>F48/F43</f>
        <v>6.4043311159747957E-2</v>
      </c>
      <c r="P48" s="25">
        <f>G48/G43</f>
        <v>0.29315440260575681</v>
      </c>
      <c r="Q48" s="25">
        <f>H48/H43</f>
        <v>0</v>
      </c>
      <c r="R48" s="25" t="e">
        <f>K48/K43</f>
        <v>#DIV/0!</v>
      </c>
      <c r="AC48" s="1">
        <v>453132.43</v>
      </c>
      <c r="AD48" s="1">
        <v>128075.8</v>
      </c>
      <c r="AE48" s="1">
        <v>127009</v>
      </c>
      <c r="AF48" s="1">
        <v>24973.599999999999</v>
      </c>
      <c r="AH48" s="10"/>
      <c r="AI48" s="10"/>
      <c r="AJ48" s="10"/>
      <c r="AK48" s="10"/>
      <c r="AL48" s="10"/>
      <c r="AM48" s="10"/>
      <c r="AN48" s="10"/>
      <c r="AO48" s="10"/>
      <c r="AP48" s="10"/>
      <c r="AQ48" s="10"/>
      <c r="AR48" s="10"/>
      <c r="AS48" s="10"/>
      <c r="AT48" s="10"/>
      <c r="AU48" s="10"/>
      <c r="AV48" s="10"/>
      <c r="AW48" s="10"/>
    </row>
    <row r="49" spans="1:49" s="1" customFormat="1" ht="15" x14ac:dyDescent="0.2">
      <c r="A49" s="14">
        <v>34</v>
      </c>
      <c r="B49" s="22" t="s">
        <v>34</v>
      </c>
      <c r="C49" s="23"/>
      <c r="D49" s="24"/>
      <c r="E49" s="24"/>
      <c r="F49" s="24"/>
      <c r="G49" s="24"/>
      <c r="H49" s="24"/>
      <c r="I49" s="24"/>
      <c r="J49" s="24"/>
      <c r="K49" s="19"/>
      <c r="L49" s="26"/>
      <c r="M49" s="26"/>
      <c r="N49" s="26"/>
      <c r="O49" s="26"/>
      <c r="P49" s="26"/>
      <c r="Q49" s="26"/>
      <c r="R49" s="26"/>
      <c r="AH49" s="10"/>
      <c r="AI49" s="10"/>
      <c r="AJ49" s="10"/>
      <c r="AK49" s="10"/>
      <c r="AL49" s="10"/>
      <c r="AM49" s="10"/>
      <c r="AN49" s="10"/>
      <c r="AO49" s="10"/>
      <c r="AP49" s="10"/>
      <c r="AQ49" s="10"/>
      <c r="AR49" s="10"/>
      <c r="AS49" s="10"/>
      <c r="AT49" s="10"/>
      <c r="AU49" s="10"/>
      <c r="AV49" s="10"/>
      <c r="AW49" s="10"/>
    </row>
    <row r="50" spans="1:49" s="1" customFormat="1" ht="31.5" customHeight="1" x14ac:dyDescent="0.2">
      <c r="A50" s="14">
        <v>35</v>
      </c>
      <c r="B50" s="41" t="s">
        <v>35</v>
      </c>
      <c r="C50" s="42"/>
      <c r="D50" s="24"/>
      <c r="E50" s="24"/>
      <c r="F50" s="24"/>
      <c r="G50" s="24"/>
      <c r="H50" s="24"/>
      <c r="I50" s="24"/>
      <c r="J50" s="24"/>
      <c r="K50" s="19"/>
      <c r="L50" s="26"/>
      <c r="M50" s="26"/>
      <c r="N50" s="26"/>
      <c r="O50" s="26"/>
      <c r="P50" s="26"/>
      <c r="Q50" s="26"/>
      <c r="R50" s="26"/>
      <c r="AH50" s="10"/>
      <c r="AI50" s="10"/>
      <c r="AJ50" s="10"/>
      <c r="AK50" s="10"/>
      <c r="AL50" s="10"/>
      <c r="AM50" s="10"/>
      <c r="AN50" s="10"/>
      <c r="AO50" s="10"/>
      <c r="AP50" s="10"/>
      <c r="AQ50" s="10"/>
      <c r="AR50" s="10"/>
      <c r="AS50" s="10"/>
      <c r="AT50" s="10"/>
      <c r="AU50" s="10"/>
      <c r="AV50" s="10"/>
      <c r="AW50" s="10"/>
    </row>
    <row r="51" spans="1:49" s="1" customFormat="1" ht="31.5" customHeight="1" x14ac:dyDescent="0.2">
      <c r="A51" s="14">
        <v>36</v>
      </c>
      <c r="B51" s="41" t="s">
        <v>36</v>
      </c>
      <c r="C51" s="42"/>
      <c r="D51" s="24"/>
      <c r="E51" s="24"/>
      <c r="F51" s="24"/>
      <c r="G51" s="24"/>
      <c r="H51" s="24"/>
      <c r="I51" s="24"/>
      <c r="J51" s="24"/>
      <c r="K51" s="19"/>
      <c r="L51" s="26"/>
      <c r="M51" s="26"/>
      <c r="N51" s="26"/>
      <c r="O51" s="26"/>
      <c r="P51" s="26"/>
      <c r="Q51" s="26"/>
      <c r="R51" s="26"/>
      <c r="AH51" s="10"/>
      <c r="AI51" s="10"/>
      <c r="AJ51" s="10"/>
      <c r="AK51" s="10"/>
      <c r="AL51" s="10"/>
      <c r="AM51" s="10"/>
      <c r="AN51" s="10"/>
      <c r="AO51" s="10"/>
      <c r="AP51" s="10"/>
      <c r="AQ51" s="10"/>
      <c r="AR51" s="10"/>
      <c r="AS51" s="10"/>
      <c r="AT51" s="10"/>
      <c r="AU51" s="10"/>
      <c r="AV51" s="10"/>
      <c r="AW51" s="10"/>
    </row>
    <row r="52" spans="1:49" s="1" customFormat="1" ht="75.75" customHeight="1" x14ac:dyDescent="0.2">
      <c r="A52" s="14">
        <v>37</v>
      </c>
      <c r="B52" s="16" t="s">
        <v>45</v>
      </c>
      <c r="C52" s="17" t="s">
        <v>41</v>
      </c>
      <c r="D52" s="18">
        <f>D53+D54+D55+D56</f>
        <v>0</v>
      </c>
      <c r="E52" s="18">
        <f t="shared" ref="E52:I52" si="12">E53+E54+E55+E56</f>
        <v>0</v>
      </c>
      <c r="F52" s="18">
        <f t="shared" si="12"/>
        <v>0</v>
      </c>
      <c r="G52" s="18">
        <f>G53+G54+G55+G56</f>
        <v>0</v>
      </c>
      <c r="H52" s="18">
        <f>H53+H54+H55+H56</f>
        <v>0</v>
      </c>
      <c r="I52" s="18">
        <f t="shared" si="12"/>
        <v>0</v>
      </c>
      <c r="J52" s="18">
        <f>J53+J54+J55+J56</f>
        <v>0</v>
      </c>
      <c r="K52" s="14" t="s">
        <v>46</v>
      </c>
      <c r="AC52" s="1">
        <v>13530</v>
      </c>
      <c r="AD52" s="1">
        <v>0</v>
      </c>
      <c r="AE52" s="1">
        <v>0</v>
      </c>
      <c r="AF52" s="1">
        <v>0</v>
      </c>
      <c r="AH52" s="10"/>
      <c r="AI52" s="10"/>
      <c r="AJ52" s="10"/>
      <c r="AK52" s="10"/>
      <c r="AL52" s="10"/>
      <c r="AM52" s="10"/>
      <c r="AN52" s="10"/>
      <c r="AO52" s="10"/>
      <c r="AP52" s="10"/>
      <c r="AQ52" s="10"/>
      <c r="AR52" s="10"/>
      <c r="AS52" s="10"/>
      <c r="AT52" s="10"/>
      <c r="AU52" s="10"/>
      <c r="AV52" s="10"/>
      <c r="AW52" s="10"/>
    </row>
    <row r="53" spans="1:49" s="1" customFormat="1" ht="15" x14ac:dyDescent="0.2">
      <c r="A53" s="14">
        <v>38</v>
      </c>
      <c r="B53" s="16" t="s">
        <v>29</v>
      </c>
      <c r="C53" s="17"/>
      <c r="D53" s="18">
        <f t="shared" ref="D53:D56" si="13">SUM(E53:K53)</f>
        <v>0</v>
      </c>
      <c r="E53" s="18">
        <v>0</v>
      </c>
      <c r="F53" s="18">
        <v>0</v>
      </c>
      <c r="G53" s="18">
        <v>0</v>
      </c>
      <c r="H53" s="18">
        <v>0</v>
      </c>
      <c r="I53" s="18">
        <v>0</v>
      </c>
      <c r="J53" s="18">
        <v>0</v>
      </c>
      <c r="K53" s="19"/>
      <c r="AC53" s="1">
        <v>0</v>
      </c>
      <c r="AD53" s="1">
        <v>0</v>
      </c>
      <c r="AE53" s="1">
        <v>0</v>
      </c>
      <c r="AF53" s="1">
        <v>0</v>
      </c>
      <c r="AH53" s="10"/>
      <c r="AI53" s="10"/>
      <c r="AJ53" s="10"/>
      <c r="AK53" s="10"/>
      <c r="AL53" s="10"/>
      <c r="AM53" s="10"/>
      <c r="AN53" s="10"/>
      <c r="AO53" s="10"/>
      <c r="AP53" s="10"/>
      <c r="AQ53" s="10"/>
      <c r="AR53" s="10"/>
      <c r="AS53" s="10"/>
      <c r="AT53" s="10"/>
      <c r="AU53" s="10"/>
      <c r="AV53" s="10"/>
      <c r="AW53" s="10"/>
    </row>
    <row r="54" spans="1:49" s="1" customFormat="1" ht="15" x14ac:dyDescent="0.2">
      <c r="A54" s="14">
        <v>39</v>
      </c>
      <c r="B54" s="16" t="s">
        <v>30</v>
      </c>
      <c r="C54" s="17"/>
      <c r="D54" s="18">
        <f t="shared" si="13"/>
        <v>0</v>
      </c>
      <c r="E54" s="18">
        <v>0</v>
      </c>
      <c r="F54" s="18">
        <v>0</v>
      </c>
      <c r="G54" s="18">
        <v>0</v>
      </c>
      <c r="H54" s="18">
        <v>0</v>
      </c>
      <c r="I54" s="18">
        <v>0</v>
      </c>
      <c r="J54" s="18">
        <v>0</v>
      </c>
      <c r="K54" s="19"/>
      <c r="AC54" s="1">
        <v>0</v>
      </c>
      <c r="AD54" s="1">
        <v>0</v>
      </c>
      <c r="AE54" s="1">
        <v>0</v>
      </c>
      <c r="AF54" s="1">
        <v>0</v>
      </c>
      <c r="AH54" s="10"/>
      <c r="AI54" s="10"/>
      <c r="AJ54" s="10"/>
      <c r="AK54" s="10"/>
      <c r="AL54" s="10"/>
      <c r="AM54" s="10"/>
      <c r="AN54" s="10"/>
      <c r="AO54" s="10"/>
      <c r="AP54" s="10"/>
      <c r="AQ54" s="10"/>
      <c r="AR54" s="10"/>
      <c r="AS54" s="10"/>
      <c r="AT54" s="10"/>
      <c r="AU54" s="10"/>
      <c r="AV54" s="10"/>
      <c r="AW54" s="10"/>
    </row>
    <row r="55" spans="1:49" s="1" customFormat="1" ht="15" x14ac:dyDescent="0.2">
      <c r="A55" s="14">
        <v>40</v>
      </c>
      <c r="B55" s="16" t="s">
        <v>31</v>
      </c>
      <c r="C55" s="17"/>
      <c r="D55" s="18">
        <f t="shared" si="13"/>
        <v>0</v>
      </c>
      <c r="E55" s="18">
        <v>0</v>
      </c>
      <c r="F55" s="18">
        <v>0</v>
      </c>
      <c r="G55" s="18">
        <v>0</v>
      </c>
      <c r="H55" s="18">
        <v>0</v>
      </c>
      <c r="I55" s="18">
        <v>0</v>
      </c>
      <c r="J55" s="18">
        <v>0</v>
      </c>
      <c r="K55" s="19"/>
      <c r="AC55" s="1">
        <v>13530</v>
      </c>
      <c r="AD55" s="1">
        <v>0</v>
      </c>
      <c r="AE55" s="1">
        <v>0</v>
      </c>
      <c r="AF55" s="1">
        <v>0</v>
      </c>
      <c r="AH55" s="10">
        <f>D55</f>
        <v>0</v>
      </c>
      <c r="AI55" s="10">
        <f>J55</f>
        <v>0</v>
      </c>
      <c r="AJ55" s="10">
        <f>E55</f>
        <v>0</v>
      </c>
      <c r="AK55" s="10">
        <f>F55</f>
        <v>0</v>
      </c>
      <c r="AL55" s="10">
        <f>H55</f>
        <v>0</v>
      </c>
      <c r="AM55" s="10"/>
      <c r="AN55" s="10">
        <f>I55</f>
        <v>0</v>
      </c>
      <c r="AO55" s="10"/>
      <c r="AP55" s="10"/>
      <c r="AQ55" s="10"/>
      <c r="AR55" s="10"/>
      <c r="AS55" s="10"/>
      <c r="AT55" s="10"/>
      <c r="AU55" s="10"/>
      <c r="AV55" s="10"/>
      <c r="AW55" s="10"/>
    </row>
    <row r="56" spans="1:49" s="1" customFormat="1" ht="15" x14ac:dyDescent="0.2">
      <c r="A56" s="14">
        <v>41</v>
      </c>
      <c r="B56" s="16" t="s">
        <v>33</v>
      </c>
      <c r="C56" s="17"/>
      <c r="D56" s="18">
        <f t="shared" si="13"/>
        <v>0</v>
      </c>
      <c r="E56" s="18">
        <v>0</v>
      </c>
      <c r="F56" s="18">
        <v>0</v>
      </c>
      <c r="G56" s="18">
        <v>0</v>
      </c>
      <c r="H56" s="18">
        <v>0</v>
      </c>
      <c r="I56" s="18">
        <v>0</v>
      </c>
      <c r="J56" s="18">
        <v>0</v>
      </c>
      <c r="K56" s="19"/>
      <c r="AC56" s="1">
        <v>0</v>
      </c>
      <c r="AD56" s="1">
        <v>0</v>
      </c>
      <c r="AE56" s="1">
        <v>0</v>
      </c>
      <c r="AF56" s="1">
        <v>0</v>
      </c>
      <c r="AH56" s="10"/>
      <c r="AI56" s="10"/>
      <c r="AJ56" s="10"/>
      <c r="AK56" s="10"/>
      <c r="AL56" s="10"/>
      <c r="AM56" s="10"/>
      <c r="AN56" s="10"/>
      <c r="AO56" s="10"/>
      <c r="AP56" s="10"/>
      <c r="AQ56" s="10"/>
      <c r="AR56" s="10"/>
      <c r="AS56" s="10"/>
      <c r="AT56" s="10"/>
      <c r="AU56" s="10"/>
      <c r="AV56" s="10"/>
      <c r="AW56" s="10"/>
    </row>
    <row r="57" spans="1:49" s="1" customFormat="1" ht="15" x14ac:dyDescent="0.2">
      <c r="A57" s="14">
        <v>42</v>
      </c>
      <c r="B57" s="22" t="s">
        <v>34</v>
      </c>
      <c r="C57" s="23"/>
      <c r="D57" s="24"/>
      <c r="E57" s="24"/>
      <c r="F57" s="24"/>
      <c r="G57" s="24"/>
      <c r="H57" s="24"/>
      <c r="I57" s="24"/>
      <c r="J57" s="24"/>
      <c r="K57" s="19"/>
      <c r="AH57" s="10"/>
      <c r="AI57" s="10"/>
      <c r="AJ57" s="10"/>
      <c r="AK57" s="10"/>
      <c r="AL57" s="10"/>
      <c r="AM57" s="10"/>
      <c r="AN57" s="10"/>
      <c r="AO57" s="10"/>
      <c r="AP57" s="10"/>
      <c r="AQ57" s="10"/>
      <c r="AR57" s="10"/>
      <c r="AS57" s="10"/>
      <c r="AT57" s="10"/>
      <c r="AU57" s="10"/>
      <c r="AV57" s="10"/>
      <c r="AW57" s="10"/>
    </row>
    <row r="58" spans="1:49" s="1" customFormat="1" ht="31.5" customHeight="1" x14ac:dyDescent="0.2">
      <c r="A58" s="14">
        <v>43</v>
      </c>
      <c r="B58" s="41" t="s">
        <v>35</v>
      </c>
      <c r="C58" s="42"/>
      <c r="D58" s="24"/>
      <c r="E58" s="24"/>
      <c r="F58" s="24"/>
      <c r="G58" s="24"/>
      <c r="H58" s="24"/>
      <c r="I58" s="24"/>
      <c r="J58" s="24"/>
      <c r="K58" s="19"/>
      <c r="AH58" s="10"/>
      <c r="AI58" s="10"/>
      <c r="AJ58" s="10"/>
      <c r="AK58" s="10"/>
      <c r="AL58" s="10"/>
      <c r="AM58" s="10"/>
      <c r="AN58" s="10"/>
      <c r="AO58" s="10"/>
      <c r="AP58" s="10"/>
      <c r="AQ58" s="10"/>
      <c r="AR58" s="10"/>
      <c r="AS58" s="10"/>
      <c r="AT58" s="10"/>
      <c r="AU58" s="10"/>
      <c r="AV58" s="10"/>
      <c r="AW58" s="10"/>
    </row>
    <row r="59" spans="1:49" s="1" customFormat="1" ht="31.5" customHeight="1" x14ac:dyDescent="0.2">
      <c r="A59" s="14">
        <v>44</v>
      </c>
      <c r="B59" s="41" t="s">
        <v>36</v>
      </c>
      <c r="C59" s="42"/>
      <c r="D59" s="24"/>
      <c r="E59" s="24"/>
      <c r="F59" s="24"/>
      <c r="G59" s="24"/>
      <c r="H59" s="24"/>
      <c r="I59" s="24"/>
      <c r="J59" s="24"/>
      <c r="K59" s="19"/>
      <c r="AH59" s="10"/>
      <c r="AI59" s="10"/>
      <c r="AJ59" s="10"/>
      <c r="AK59" s="10"/>
      <c r="AL59" s="10"/>
      <c r="AM59" s="10"/>
      <c r="AN59" s="10"/>
      <c r="AO59" s="10"/>
      <c r="AP59" s="10"/>
      <c r="AQ59" s="10"/>
      <c r="AR59" s="10"/>
      <c r="AS59" s="10"/>
      <c r="AT59" s="10"/>
      <c r="AU59" s="10"/>
      <c r="AV59" s="10"/>
      <c r="AW59" s="10"/>
    </row>
    <row r="60" spans="1:49" s="1" customFormat="1" ht="75.75" customHeight="1" x14ac:dyDescent="0.2">
      <c r="A60" s="14">
        <v>45</v>
      </c>
      <c r="B60" s="16" t="s">
        <v>47</v>
      </c>
      <c r="C60" s="17" t="s">
        <v>41</v>
      </c>
      <c r="D60" s="18">
        <f t="shared" ref="D60:D99" si="14">SUM(E60:K60)</f>
        <v>2860</v>
      </c>
      <c r="E60" s="18">
        <f t="shared" ref="E60:I60" si="15">E61+E62+E63+E64</f>
        <v>0</v>
      </c>
      <c r="F60" s="18">
        <f t="shared" si="15"/>
        <v>0</v>
      </c>
      <c r="G60" s="18">
        <f t="shared" si="15"/>
        <v>0</v>
      </c>
      <c r="H60" s="18">
        <f t="shared" si="15"/>
        <v>0</v>
      </c>
      <c r="I60" s="18">
        <f t="shared" si="15"/>
        <v>0</v>
      </c>
      <c r="J60" s="18">
        <f>J61+J62+J63+J64</f>
        <v>2860</v>
      </c>
      <c r="K60" s="19" t="s">
        <v>48</v>
      </c>
      <c r="AC60" s="1">
        <v>2860</v>
      </c>
      <c r="AD60" s="1">
        <v>0</v>
      </c>
      <c r="AE60" s="1">
        <v>0</v>
      </c>
      <c r="AF60" s="1">
        <v>87430</v>
      </c>
      <c r="AH60" s="10"/>
      <c r="AI60" s="10"/>
      <c r="AJ60" s="10"/>
      <c r="AK60" s="10"/>
      <c r="AL60" s="10"/>
      <c r="AM60" s="10"/>
      <c r="AN60" s="10"/>
      <c r="AO60" s="10"/>
      <c r="AP60" s="10"/>
      <c r="AQ60" s="10"/>
      <c r="AR60" s="10"/>
      <c r="AS60" s="10"/>
      <c r="AT60" s="10"/>
      <c r="AU60" s="10"/>
      <c r="AV60" s="10"/>
      <c r="AW60" s="10"/>
    </row>
    <row r="61" spans="1:49" s="1" customFormat="1" ht="15" x14ac:dyDescent="0.2">
      <c r="A61" s="14">
        <v>46</v>
      </c>
      <c r="B61" s="16" t="s">
        <v>29</v>
      </c>
      <c r="C61" s="17"/>
      <c r="D61" s="18">
        <f t="shared" si="14"/>
        <v>0</v>
      </c>
      <c r="E61" s="18">
        <v>0</v>
      </c>
      <c r="F61" s="18">
        <v>0</v>
      </c>
      <c r="G61" s="18">
        <v>0</v>
      </c>
      <c r="H61" s="18">
        <v>0</v>
      </c>
      <c r="I61" s="18">
        <v>0</v>
      </c>
      <c r="J61" s="18">
        <v>0</v>
      </c>
      <c r="K61" s="19"/>
      <c r="AC61" s="1">
        <v>0</v>
      </c>
      <c r="AD61" s="1">
        <v>0</v>
      </c>
      <c r="AE61" s="1">
        <v>0</v>
      </c>
      <c r="AF61" s="1">
        <v>0</v>
      </c>
      <c r="AH61" s="10"/>
      <c r="AI61" s="10"/>
      <c r="AJ61" s="10"/>
      <c r="AK61" s="10"/>
      <c r="AL61" s="10"/>
      <c r="AM61" s="10"/>
      <c r="AN61" s="10"/>
      <c r="AO61" s="10"/>
      <c r="AP61" s="10"/>
      <c r="AQ61" s="10"/>
      <c r="AR61" s="10"/>
      <c r="AS61" s="10"/>
      <c r="AT61" s="10"/>
      <c r="AU61" s="10"/>
      <c r="AV61" s="10"/>
      <c r="AW61" s="10"/>
    </row>
    <row r="62" spans="1:49" s="1" customFormat="1" ht="15" x14ac:dyDescent="0.2">
      <c r="A62" s="14">
        <v>47</v>
      </c>
      <c r="B62" s="16" t="s">
        <v>30</v>
      </c>
      <c r="C62" s="17"/>
      <c r="D62" s="18">
        <f t="shared" si="14"/>
        <v>0</v>
      </c>
      <c r="E62" s="18">
        <v>0</v>
      </c>
      <c r="F62" s="18">
        <v>0</v>
      </c>
      <c r="G62" s="18">
        <v>0</v>
      </c>
      <c r="H62" s="18">
        <v>0</v>
      </c>
      <c r="I62" s="18">
        <v>0</v>
      </c>
      <c r="J62" s="18">
        <v>0</v>
      </c>
      <c r="K62" s="19"/>
      <c r="AC62" s="1">
        <v>0</v>
      </c>
      <c r="AD62" s="1">
        <v>0</v>
      </c>
      <c r="AE62" s="1">
        <v>0</v>
      </c>
      <c r="AF62" s="1">
        <v>43715</v>
      </c>
      <c r="AH62" s="27"/>
      <c r="AI62" s="27"/>
      <c r="AJ62" s="27"/>
      <c r="AK62" s="27"/>
      <c r="AL62" s="27"/>
      <c r="AM62" s="27"/>
      <c r="AN62" s="27"/>
      <c r="AO62" s="10"/>
      <c r="AP62" s="10"/>
      <c r="AQ62" s="10"/>
      <c r="AR62" s="10"/>
      <c r="AS62" s="10"/>
      <c r="AT62" s="10"/>
      <c r="AU62" s="10"/>
      <c r="AV62" s="10"/>
      <c r="AW62" s="10"/>
    </row>
    <row r="63" spans="1:49" s="1" customFormat="1" ht="15" x14ac:dyDescent="0.2">
      <c r="A63" s="14">
        <v>48</v>
      </c>
      <c r="B63" s="16" t="s">
        <v>31</v>
      </c>
      <c r="C63" s="17"/>
      <c r="D63" s="18">
        <f t="shared" si="14"/>
        <v>2860</v>
      </c>
      <c r="E63" s="18">
        <v>0</v>
      </c>
      <c r="F63" s="18">
        <v>0</v>
      </c>
      <c r="G63" s="18">
        <v>0</v>
      </c>
      <c r="H63" s="18">
        <v>0</v>
      </c>
      <c r="I63" s="18">
        <v>0</v>
      </c>
      <c r="J63" s="18">
        <v>2860</v>
      </c>
      <c r="K63" s="19"/>
      <c r="AC63" s="1">
        <v>2860</v>
      </c>
      <c r="AD63" s="1">
        <v>0</v>
      </c>
      <c r="AE63" s="1">
        <v>0</v>
      </c>
      <c r="AF63" s="1">
        <v>43715</v>
      </c>
      <c r="AH63" s="10">
        <f>D63</f>
        <v>2860</v>
      </c>
      <c r="AI63" s="10">
        <f>J63</f>
        <v>2860</v>
      </c>
      <c r="AJ63" s="10">
        <f>E63</f>
        <v>0</v>
      </c>
      <c r="AK63" s="10">
        <f>F63</f>
        <v>0</v>
      </c>
      <c r="AL63" s="10">
        <f>G63</f>
        <v>0</v>
      </c>
      <c r="AM63" s="10">
        <f>H63</f>
        <v>0</v>
      </c>
      <c r="AN63" s="10">
        <f>I63</f>
        <v>0</v>
      </c>
      <c r="AO63" s="10"/>
      <c r="AP63" s="10"/>
      <c r="AQ63" s="10"/>
      <c r="AR63" s="10"/>
      <c r="AS63" s="10"/>
      <c r="AT63" s="10"/>
      <c r="AU63" s="10"/>
      <c r="AV63" s="10"/>
      <c r="AW63" s="10"/>
    </row>
    <row r="64" spans="1:49" s="1" customFormat="1" ht="15" x14ac:dyDescent="0.2">
      <c r="A64" s="14">
        <v>49</v>
      </c>
      <c r="B64" s="16" t="s">
        <v>33</v>
      </c>
      <c r="C64" s="17"/>
      <c r="D64" s="18">
        <f t="shared" si="14"/>
        <v>0</v>
      </c>
      <c r="E64" s="18">
        <v>0</v>
      </c>
      <c r="F64" s="18">
        <v>0</v>
      </c>
      <c r="G64" s="18">
        <v>0</v>
      </c>
      <c r="H64" s="18">
        <v>0</v>
      </c>
      <c r="I64" s="18">
        <v>0</v>
      </c>
      <c r="J64" s="18">
        <v>0</v>
      </c>
      <c r="K64" s="19"/>
      <c r="AC64" s="1">
        <v>0</v>
      </c>
      <c r="AD64" s="1">
        <v>0</v>
      </c>
      <c r="AE64" s="1">
        <v>0</v>
      </c>
      <c r="AF64" s="1">
        <v>0</v>
      </c>
      <c r="AH64" s="10"/>
      <c r="AI64" s="10"/>
      <c r="AJ64" s="10"/>
      <c r="AK64" s="10"/>
      <c r="AL64" s="10"/>
      <c r="AM64" s="10"/>
      <c r="AN64" s="10"/>
      <c r="AO64" s="10"/>
      <c r="AP64" s="10"/>
      <c r="AQ64" s="10"/>
      <c r="AR64" s="10"/>
      <c r="AS64" s="10"/>
      <c r="AT64" s="10"/>
      <c r="AU64" s="10"/>
      <c r="AV64" s="10"/>
      <c r="AW64" s="10"/>
    </row>
    <row r="65" spans="1:49" s="1" customFormat="1" ht="15" x14ac:dyDescent="0.2">
      <c r="A65" s="14">
        <v>50</v>
      </c>
      <c r="B65" s="22" t="s">
        <v>34</v>
      </c>
      <c r="C65" s="23"/>
      <c r="D65" s="24"/>
      <c r="E65" s="24"/>
      <c r="F65" s="24"/>
      <c r="G65" s="24"/>
      <c r="H65" s="24"/>
      <c r="I65" s="24"/>
      <c r="J65" s="24"/>
      <c r="K65" s="19"/>
      <c r="AH65" s="10"/>
      <c r="AI65" s="10"/>
      <c r="AJ65" s="10"/>
      <c r="AK65" s="10"/>
      <c r="AL65" s="10"/>
      <c r="AM65" s="10"/>
      <c r="AN65" s="10"/>
      <c r="AO65" s="10"/>
      <c r="AP65" s="10"/>
      <c r="AQ65" s="10"/>
      <c r="AR65" s="10"/>
      <c r="AS65" s="10"/>
      <c r="AT65" s="10"/>
      <c r="AU65" s="10"/>
      <c r="AV65" s="10"/>
      <c r="AW65" s="10"/>
    </row>
    <row r="66" spans="1:49" s="1" customFormat="1" ht="31.5" customHeight="1" x14ac:dyDescent="0.2">
      <c r="A66" s="14">
        <v>51</v>
      </c>
      <c r="B66" s="41" t="s">
        <v>35</v>
      </c>
      <c r="C66" s="42"/>
      <c r="D66" s="24"/>
      <c r="E66" s="24"/>
      <c r="F66" s="24"/>
      <c r="G66" s="24"/>
      <c r="H66" s="24"/>
      <c r="I66" s="24"/>
      <c r="J66" s="24"/>
      <c r="K66" s="19"/>
      <c r="AH66" s="10"/>
      <c r="AI66" s="10"/>
      <c r="AJ66" s="10"/>
      <c r="AK66" s="10"/>
      <c r="AL66" s="10"/>
      <c r="AM66" s="10"/>
      <c r="AN66" s="10"/>
      <c r="AO66" s="10"/>
      <c r="AP66" s="10"/>
      <c r="AQ66" s="10"/>
      <c r="AR66" s="10"/>
      <c r="AS66" s="10"/>
      <c r="AT66" s="10"/>
      <c r="AU66" s="10"/>
      <c r="AV66" s="10"/>
      <c r="AW66" s="10"/>
    </row>
    <row r="67" spans="1:49" s="1" customFormat="1" ht="31.5" customHeight="1" x14ac:dyDescent="0.2">
      <c r="A67" s="14">
        <v>52</v>
      </c>
      <c r="B67" s="41" t="s">
        <v>36</v>
      </c>
      <c r="C67" s="42"/>
      <c r="D67" s="24"/>
      <c r="E67" s="24"/>
      <c r="F67" s="24"/>
      <c r="G67" s="24"/>
      <c r="H67" s="24"/>
      <c r="I67" s="24"/>
      <c r="J67" s="24"/>
      <c r="K67" s="19"/>
      <c r="AH67" s="10"/>
      <c r="AI67" s="10"/>
      <c r="AJ67" s="10"/>
      <c r="AK67" s="10"/>
      <c r="AL67" s="10"/>
      <c r="AM67" s="10"/>
      <c r="AN67" s="10"/>
      <c r="AO67" s="10"/>
      <c r="AP67" s="10"/>
      <c r="AQ67" s="10"/>
      <c r="AR67" s="10"/>
      <c r="AS67" s="10"/>
      <c r="AT67" s="10"/>
      <c r="AU67" s="10"/>
      <c r="AV67" s="10"/>
      <c r="AW67" s="10"/>
    </row>
    <row r="68" spans="1:49" s="1" customFormat="1" ht="109.5" customHeight="1" x14ac:dyDescent="0.2">
      <c r="A68" s="14">
        <v>53</v>
      </c>
      <c r="B68" s="16" t="s">
        <v>49</v>
      </c>
      <c r="C68" s="17" t="s">
        <v>50</v>
      </c>
      <c r="D68" s="18">
        <f t="shared" si="14"/>
        <v>521155.70527000003</v>
      </c>
      <c r="E68" s="18">
        <f t="shared" ref="E68:J68" si="16">E69+E70+E71+E75</f>
        <v>85420.6</v>
      </c>
      <c r="F68" s="18">
        <f t="shared" si="16"/>
        <v>313700.19527000003</v>
      </c>
      <c r="G68" s="18">
        <f>G69+G70+G71+G75</f>
        <v>49926.01</v>
      </c>
      <c r="H68" s="18">
        <f t="shared" si="16"/>
        <v>35228.9</v>
      </c>
      <c r="I68" s="18">
        <f t="shared" si="16"/>
        <v>36880</v>
      </c>
      <c r="J68" s="18">
        <f t="shared" si="16"/>
        <v>0</v>
      </c>
      <c r="K68" s="19" t="s">
        <v>48</v>
      </c>
      <c r="AC68" s="1">
        <v>80578.900000000009</v>
      </c>
      <c r="AD68" s="1">
        <v>61953.399999999994</v>
      </c>
      <c r="AE68" s="1">
        <v>62649.15</v>
      </c>
      <c r="AF68" s="1">
        <v>51074.7</v>
      </c>
      <c r="AH68" s="10"/>
      <c r="AI68" s="10"/>
      <c r="AJ68" s="10"/>
      <c r="AK68" s="10"/>
      <c r="AL68" s="10"/>
      <c r="AM68" s="10"/>
      <c r="AN68" s="10"/>
      <c r="AO68" s="10"/>
      <c r="AP68" s="10"/>
      <c r="AQ68" s="10"/>
      <c r="AR68" s="10"/>
      <c r="AS68" s="10"/>
      <c r="AT68" s="10"/>
      <c r="AU68" s="10"/>
      <c r="AV68" s="10"/>
      <c r="AW68" s="10"/>
    </row>
    <row r="69" spans="1:49" s="1" customFormat="1" ht="15" x14ac:dyDescent="0.2">
      <c r="A69" s="14">
        <v>54</v>
      </c>
      <c r="B69" s="16" t="s">
        <v>29</v>
      </c>
      <c r="C69" s="17"/>
      <c r="D69" s="18">
        <f t="shared" si="14"/>
        <v>0</v>
      </c>
      <c r="E69" s="18">
        <v>0</v>
      </c>
      <c r="F69" s="18">
        <v>0</v>
      </c>
      <c r="G69" s="18">
        <v>0</v>
      </c>
      <c r="H69" s="18">
        <v>0</v>
      </c>
      <c r="I69" s="18">
        <v>0</v>
      </c>
      <c r="J69" s="18">
        <v>0</v>
      </c>
      <c r="K69" s="19"/>
      <c r="AC69" s="1">
        <v>0</v>
      </c>
      <c r="AD69" s="1">
        <v>0</v>
      </c>
      <c r="AE69" s="1">
        <v>0</v>
      </c>
      <c r="AF69" s="1">
        <v>0</v>
      </c>
      <c r="AH69" s="10"/>
      <c r="AI69" s="10"/>
      <c r="AJ69" s="10"/>
      <c r="AK69" s="10"/>
      <c r="AL69" s="10"/>
      <c r="AM69" s="10"/>
      <c r="AN69" s="10"/>
      <c r="AO69" s="10"/>
      <c r="AP69" s="10"/>
      <c r="AQ69" s="10"/>
      <c r="AR69" s="10"/>
      <c r="AS69" s="10"/>
      <c r="AT69" s="10"/>
      <c r="AU69" s="10"/>
      <c r="AV69" s="10"/>
      <c r="AW69" s="10"/>
    </row>
    <row r="70" spans="1:49" s="1" customFormat="1" ht="15" x14ac:dyDescent="0.2">
      <c r="A70" s="14">
        <v>55</v>
      </c>
      <c r="B70" s="16" t="s">
        <v>30</v>
      </c>
      <c r="C70" s="17"/>
      <c r="D70" s="18">
        <f t="shared" si="14"/>
        <v>128300</v>
      </c>
      <c r="E70" s="18">
        <v>0</v>
      </c>
      <c r="F70" s="18">
        <v>128300</v>
      </c>
      <c r="G70" s="18">
        <v>0</v>
      </c>
      <c r="H70" s="18">
        <v>0</v>
      </c>
      <c r="I70" s="18">
        <v>0</v>
      </c>
      <c r="J70" s="18">
        <v>0</v>
      </c>
      <c r="K70" s="19"/>
      <c r="AC70" s="1">
        <v>38065.1</v>
      </c>
      <c r="AD70" s="1">
        <v>19046.599999999999</v>
      </c>
      <c r="AE70" s="1">
        <v>18350.150000000001</v>
      </c>
      <c r="AF70" s="1">
        <v>18125.55</v>
      </c>
      <c r="AH70" s="10"/>
      <c r="AI70" s="10"/>
      <c r="AJ70" s="10"/>
      <c r="AK70" s="10"/>
      <c r="AL70" s="10"/>
      <c r="AM70" s="10"/>
      <c r="AN70" s="10"/>
      <c r="AO70" s="10"/>
      <c r="AP70" s="10"/>
      <c r="AQ70" s="10"/>
      <c r="AR70" s="10"/>
      <c r="AS70" s="10"/>
      <c r="AT70" s="10"/>
      <c r="AU70" s="10"/>
      <c r="AV70" s="10"/>
      <c r="AW70" s="10"/>
    </row>
    <row r="71" spans="1:49" s="1" customFormat="1" ht="15" x14ac:dyDescent="0.2">
      <c r="A71" s="14">
        <v>56</v>
      </c>
      <c r="B71" s="16" t="s">
        <v>31</v>
      </c>
      <c r="C71" s="17"/>
      <c r="D71" s="18">
        <f>SUM(E71:K71)</f>
        <v>338311.80527000001</v>
      </c>
      <c r="E71" s="18">
        <f>E73+E72</f>
        <v>60000</v>
      </c>
      <c r="F71" s="18">
        <f t="shared" ref="F71:J71" si="17">F72+F73</f>
        <v>171100.49527000001</v>
      </c>
      <c r="G71" s="18">
        <f>G72+G73</f>
        <v>35102.410000000003</v>
      </c>
      <c r="H71" s="18">
        <f>H73+H72</f>
        <v>35228.9</v>
      </c>
      <c r="I71" s="18">
        <f t="shared" si="17"/>
        <v>36880</v>
      </c>
      <c r="J71" s="18">
        <f t="shared" si="17"/>
        <v>0</v>
      </c>
      <c r="K71" s="19"/>
      <c r="AC71" s="1">
        <v>30000</v>
      </c>
      <c r="AD71" s="1">
        <v>30000</v>
      </c>
      <c r="AE71" s="1">
        <v>30000</v>
      </c>
      <c r="AF71" s="1">
        <v>18125.55</v>
      </c>
      <c r="AH71" s="10">
        <f>D71</f>
        <v>338311.80527000001</v>
      </c>
      <c r="AI71" s="10">
        <f>J71</f>
        <v>0</v>
      </c>
      <c r="AJ71" s="10">
        <f>E71</f>
        <v>60000</v>
      </c>
      <c r="AK71" s="10">
        <f>F71</f>
        <v>171100.49527000001</v>
      </c>
      <c r="AL71" s="10">
        <f>G71</f>
        <v>35102.410000000003</v>
      </c>
      <c r="AM71" s="10">
        <f>H71</f>
        <v>35228.9</v>
      </c>
      <c r="AN71" s="10">
        <f>I71</f>
        <v>36880</v>
      </c>
      <c r="AO71" s="10"/>
      <c r="AP71" s="10"/>
      <c r="AQ71" s="10"/>
      <c r="AR71" s="10"/>
      <c r="AS71" s="10"/>
      <c r="AT71" s="10"/>
      <c r="AU71" s="10"/>
      <c r="AV71" s="10"/>
      <c r="AW71" s="10"/>
    </row>
    <row r="72" spans="1:49" s="1" customFormat="1" ht="15" customHeight="1" x14ac:dyDescent="0.2">
      <c r="A72" s="14">
        <v>57</v>
      </c>
      <c r="B72" s="16"/>
      <c r="C72" s="17" t="s">
        <v>41</v>
      </c>
      <c r="D72" s="18">
        <f>SUM(E72:K72)</f>
        <v>338311.80527000001</v>
      </c>
      <c r="E72" s="18">
        <v>60000</v>
      </c>
      <c r="F72" s="18">
        <f>116100.49527+55000</f>
        <v>171100.49527000001</v>
      </c>
      <c r="G72" s="18">
        <v>35102.410000000003</v>
      </c>
      <c r="H72" s="18">
        <v>35228.9</v>
      </c>
      <c r="I72" s="18">
        <v>36880</v>
      </c>
      <c r="J72" s="18">
        <v>0</v>
      </c>
      <c r="K72" s="19"/>
      <c r="AH72" s="10"/>
      <c r="AI72" s="10"/>
      <c r="AJ72" s="10"/>
      <c r="AK72" s="10"/>
      <c r="AL72" s="10"/>
      <c r="AM72" s="10"/>
      <c r="AN72" s="10"/>
      <c r="AO72" s="10"/>
      <c r="AP72" s="10"/>
      <c r="AQ72" s="10"/>
      <c r="AR72" s="10"/>
      <c r="AS72" s="10"/>
      <c r="AT72" s="10"/>
      <c r="AU72" s="10"/>
      <c r="AV72" s="10"/>
      <c r="AW72" s="10"/>
    </row>
    <row r="73" spans="1:49" s="1" customFormat="1" ht="18" customHeight="1" x14ac:dyDescent="0.2">
      <c r="A73" s="14">
        <v>58</v>
      </c>
      <c r="B73" s="16"/>
      <c r="C73" s="17" t="s">
        <v>51</v>
      </c>
      <c r="D73" s="18">
        <f t="shared" ref="D73:D74" si="18">SUM(E73:K73)</f>
        <v>0</v>
      </c>
      <c r="E73" s="18">
        <v>0</v>
      </c>
      <c r="F73" s="18">
        <v>0</v>
      </c>
      <c r="G73" s="18">
        <v>0</v>
      </c>
      <c r="H73" s="18">
        <v>0</v>
      </c>
      <c r="I73" s="18">
        <v>0</v>
      </c>
      <c r="J73" s="18">
        <v>0</v>
      </c>
      <c r="K73" s="19"/>
      <c r="AH73" s="10"/>
      <c r="AI73" s="10"/>
      <c r="AJ73" s="10"/>
      <c r="AK73" s="10"/>
      <c r="AL73" s="10"/>
      <c r="AM73" s="10"/>
      <c r="AN73" s="10"/>
      <c r="AO73" s="10"/>
      <c r="AP73" s="10"/>
      <c r="AQ73" s="10"/>
      <c r="AR73" s="10"/>
      <c r="AS73" s="10"/>
      <c r="AT73" s="10"/>
      <c r="AU73" s="10"/>
      <c r="AV73" s="10"/>
      <c r="AW73" s="10"/>
    </row>
    <row r="74" spans="1:49" s="1" customFormat="1" ht="31.5" customHeight="1" x14ac:dyDescent="0.2">
      <c r="A74" s="14">
        <v>59</v>
      </c>
      <c r="B74" s="16" t="s">
        <v>32</v>
      </c>
      <c r="C74" s="17"/>
      <c r="D74" s="18">
        <f t="shared" si="18"/>
        <v>55000</v>
      </c>
      <c r="E74" s="18"/>
      <c r="F74" s="18">
        <f>F85</f>
        <v>55000</v>
      </c>
      <c r="G74" s="18"/>
      <c r="H74" s="18"/>
      <c r="I74" s="18"/>
      <c r="J74" s="18"/>
      <c r="K74" s="19"/>
      <c r="AH74" s="10"/>
      <c r="AI74" s="10"/>
      <c r="AJ74" s="10"/>
      <c r="AK74" s="10"/>
      <c r="AL74" s="10"/>
      <c r="AM74" s="10"/>
      <c r="AN74" s="10"/>
      <c r="AO74" s="10"/>
      <c r="AP74" s="10"/>
      <c r="AQ74" s="10"/>
      <c r="AR74" s="10"/>
      <c r="AS74" s="10"/>
      <c r="AT74" s="10"/>
      <c r="AU74" s="10"/>
      <c r="AV74" s="10"/>
      <c r="AW74" s="10"/>
    </row>
    <row r="75" spans="1:49" s="1" customFormat="1" ht="15" x14ac:dyDescent="0.2">
      <c r="A75" s="14">
        <v>60</v>
      </c>
      <c r="B75" s="16" t="s">
        <v>33</v>
      </c>
      <c r="C75" s="17"/>
      <c r="D75" s="18">
        <f t="shared" si="14"/>
        <v>54543.9</v>
      </c>
      <c r="E75" s="18">
        <f>12906.8+12513.8</f>
        <v>25420.6</v>
      </c>
      <c r="F75" s="18">
        <v>14299.7</v>
      </c>
      <c r="G75" s="18">
        <v>14823.6</v>
      </c>
      <c r="H75" s="18">
        <v>0</v>
      </c>
      <c r="I75" s="18">
        <v>0</v>
      </c>
      <c r="J75" s="18">
        <v>0</v>
      </c>
      <c r="K75" s="19"/>
      <c r="L75" s="25">
        <f>D75/D68</f>
        <v>0.10465950856614326</v>
      </c>
      <c r="M75" s="25" t="e">
        <f>J75/J68</f>
        <v>#DIV/0!</v>
      </c>
      <c r="N75" s="25">
        <f>E75/E68</f>
        <v>0.29759332058074983</v>
      </c>
      <c r="O75" s="25">
        <f>F75/F68</f>
        <v>4.5583969074970858E-2</v>
      </c>
      <c r="P75" s="25">
        <f>G75/G68</f>
        <v>0.29691136944450397</v>
      </c>
      <c r="Q75" s="25">
        <f>H75/H68</f>
        <v>0</v>
      </c>
      <c r="R75" s="25" t="e">
        <f>K75/K68</f>
        <v>#VALUE!</v>
      </c>
      <c r="AC75" s="1">
        <v>12513.8</v>
      </c>
      <c r="AD75" s="1">
        <v>12906.8</v>
      </c>
      <c r="AE75" s="1">
        <v>14299</v>
      </c>
      <c r="AF75" s="1">
        <v>14823.6</v>
      </c>
      <c r="AH75" s="28"/>
      <c r="AI75" s="10"/>
      <c r="AJ75" s="10"/>
      <c r="AK75" s="10"/>
      <c r="AL75" s="10"/>
      <c r="AM75" s="10"/>
      <c r="AN75" s="10"/>
      <c r="AO75" s="10"/>
      <c r="AP75" s="10"/>
      <c r="AQ75" s="10"/>
      <c r="AR75" s="10"/>
      <c r="AS75" s="10"/>
      <c r="AT75" s="10"/>
      <c r="AU75" s="10"/>
      <c r="AV75" s="10"/>
      <c r="AW75" s="10"/>
    </row>
    <row r="76" spans="1:49" s="1" customFormat="1" ht="15" x14ac:dyDescent="0.2">
      <c r="A76" s="14">
        <v>61</v>
      </c>
      <c r="B76" s="22" t="s">
        <v>34</v>
      </c>
      <c r="C76" s="23"/>
      <c r="D76" s="24"/>
      <c r="E76" s="24"/>
      <c r="F76" s="24"/>
      <c r="G76" s="24"/>
      <c r="H76" s="24"/>
      <c r="I76" s="24"/>
      <c r="J76" s="24"/>
      <c r="K76" s="19"/>
      <c r="L76" s="26"/>
      <c r="M76" s="26"/>
      <c r="N76" s="26"/>
      <c r="O76" s="26"/>
      <c r="P76" s="26"/>
      <c r="Q76" s="26"/>
      <c r="R76" s="26"/>
      <c r="AH76" s="28"/>
      <c r="AI76" s="10"/>
      <c r="AJ76" s="10"/>
      <c r="AK76" s="10"/>
      <c r="AL76" s="10"/>
      <c r="AM76" s="10"/>
      <c r="AN76" s="10"/>
      <c r="AO76" s="10"/>
      <c r="AP76" s="10"/>
      <c r="AQ76" s="10"/>
      <c r="AR76" s="10"/>
      <c r="AS76" s="10"/>
      <c r="AT76" s="10"/>
      <c r="AU76" s="10"/>
      <c r="AV76" s="10"/>
      <c r="AW76" s="10"/>
    </row>
    <row r="77" spans="1:49" s="1" customFormat="1" ht="31.5" customHeight="1" x14ac:dyDescent="0.2">
      <c r="A77" s="14">
        <v>62</v>
      </c>
      <c r="B77" s="41" t="s">
        <v>35</v>
      </c>
      <c r="C77" s="42"/>
      <c r="D77" s="24"/>
      <c r="E77" s="24"/>
      <c r="F77" s="24"/>
      <c r="G77" s="24"/>
      <c r="H77" s="24"/>
      <c r="I77" s="24"/>
      <c r="J77" s="24"/>
      <c r="K77" s="19"/>
      <c r="L77" s="26"/>
      <c r="M77" s="26"/>
      <c r="N77" s="26"/>
      <c r="O77" s="26"/>
      <c r="P77" s="26"/>
      <c r="Q77" s="26"/>
      <c r="R77" s="26"/>
      <c r="AH77" s="28"/>
      <c r="AI77" s="10"/>
      <c r="AJ77" s="10"/>
      <c r="AK77" s="10"/>
      <c r="AL77" s="10"/>
      <c r="AM77" s="10"/>
      <c r="AN77" s="10"/>
      <c r="AO77" s="10"/>
      <c r="AP77" s="10"/>
      <c r="AQ77" s="10"/>
      <c r="AR77" s="10"/>
      <c r="AS77" s="10"/>
      <c r="AT77" s="10"/>
      <c r="AU77" s="10"/>
      <c r="AV77" s="10"/>
      <c r="AW77" s="10"/>
    </row>
    <row r="78" spans="1:49" s="1" customFormat="1" ht="31.5" customHeight="1" x14ac:dyDescent="0.2">
      <c r="A78" s="14">
        <v>63</v>
      </c>
      <c r="B78" s="41" t="s">
        <v>36</v>
      </c>
      <c r="C78" s="42"/>
      <c r="D78" s="24"/>
      <c r="E78" s="24"/>
      <c r="F78" s="24"/>
      <c r="G78" s="24"/>
      <c r="H78" s="24"/>
      <c r="I78" s="24"/>
      <c r="J78" s="24"/>
      <c r="K78" s="19"/>
      <c r="L78" s="26"/>
      <c r="M78" s="26"/>
      <c r="N78" s="26"/>
      <c r="O78" s="26"/>
      <c r="P78" s="26"/>
      <c r="Q78" s="26"/>
      <c r="R78" s="26"/>
      <c r="AH78" s="28"/>
      <c r="AI78" s="10"/>
      <c r="AJ78" s="10"/>
      <c r="AK78" s="10"/>
      <c r="AL78" s="10"/>
      <c r="AM78" s="10"/>
      <c r="AN78" s="10"/>
      <c r="AO78" s="10"/>
      <c r="AP78" s="10"/>
      <c r="AQ78" s="10"/>
      <c r="AR78" s="10"/>
      <c r="AS78" s="10"/>
      <c r="AT78" s="10"/>
      <c r="AU78" s="10"/>
      <c r="AV78" s="10"/>
      <c r="AW78" s="10"/>
    </row>
    <row r="79" spans="1:49" s="1" customFormat="1" ht="198" customHeight="1" x14ac:dyDescent="0.2">
      <c r="A79" s="14">
        <v>64</v>
      </c>
      <c r="B79" s="16" t="s">
        <v>52</v>
      </c>
      <c r="C79" s="17" t="s">
        <v>50</v>
      </c>
      <c r="D79" s="18">
        <f t="shared" ref="D79:D81" si="19">SUM(E79:K79)</f>
        <v>427843.9</v>
      </c>
      <c r="E79" s="18">
        <f t="shared" ref="E79:J79" si="20">E80+E81+E82+E86</f>
        <v>85420.6</v>
      </c>
      <c r="F79" s="18">
        <f t="shared" si="20"/>
        <v>237599.7</v>
      </c>
      <c r="G79" s="18">
        <f>G80+G81+G82+G86</f>
        <v>44823.6</v>
      </c>
      <c r="H79" s="18">
        <f t="shared" si="20"/>
        <v>30000</v>
      </c>
      <c r="I79" s="18">
        <f t="shared" si="20"/>
        <v>30000</v>
      </c>
      <c r="J79" s="18">
        <f t="shared" si="20"/>
        <v>0</v>
      </c>
      <c r="K79" s="19" t="s">
        <v>48</v>
      </c>
      <c r="L79" s="26"/>
      <c r="M79" s="26"/>
      <c r="N79" s="26"/>
      <c r="O79" s="26"/>
      <c r="P79" s="26"/>
      <c r="Q79" s="26"/>
      <c r="R79" s="26"/>
      <c r="AH79" s="28"/>
      <c r="AI79" s="10"/>
      <c r="AJ79" s="10"/>
      <c r="AK79" s="10"/>
      <c r="AL79" s="10"/>
      <c r="AM79" s="10"/>
      <c r="AN79" s="10"/>
      <c r="AO79" s="10"/>
      <c r="AP79" s="10"/>
      <c r="AQ79" s="10"/>
      <c r="AR79" s="10"/>
      <c r="AS79" s="10"/>
      <c r="AT79" s="10"/>
      <c r="AU79" s="10"/>
      <c r="AV79" s="10"/>
      <c r="AW79" s="10"/>
    </row>
    <row r="80" spans="1:49" s="1" customFormat="1" ht="15.75" customHeight="1" x14ac:dyDescent="0.2">
      <c r="A80" s="14">
        <v>65</v>
      </c>
      <c r="B80" s="16" t="s">
        <v>29</v>
      </c>
      <c r="C80" s="17"/>
      <c r="D80" s="18">
        <f t="shared" si="19"/>
        <v>0</v>
      </c>
      <c r="E80" s="18">
        <v>0</v>
      </c>
      <c r="F80" s="18">
        <v>0</v>
      </c>
      <c r="G80" s="18">
        <v>0</v>
      </c>
      <c r="H80" s="18">
        <v>0</v>
      </c>
      <c r="I80" s="18">
        <v>0</v>
      </c>
      <c r="J80" s="18">
        <v>0</v>
      </c>
      <c r="K80" s="19"/>
      <c r="L80" s="26"/>
      <c r="M80" s="26"/>
      <c r="N80" s="26"/>
      <c r="O80" s="26"/>
      <c r="P80" s="26"/>
      <c r="Q80" s="26"/>
      <c r="R80" s="26"/>
      <c r="AH80" s="28"/>
      <c r="AI80" s="10"/>
      <c r="AJ80" s="10"/>
      <c r="AK80" s="10"/>
      <c r="AL80" s="10"/>
      <c r="AM80" s="10"/>
      <c r="AN80" s="10"/>
      <c r="AO80" s="10"/>
      <c r="AP80" s="10"/>
      <c r="AQ80" s="10"/>
      <c r="AR80" s="10"/>
      <c r="AS80" s="10"/>
      <c r="AT80" s="10"/>
      <c r="AU80" s="10"/>
      <c r="AV80" s="10"/>
      <c r="AW80" s="10"/>
    </row>
    <row r="81" spans="1:49" s="1" customFormat="1" ht="15.75" customHeight="1" x14ac:dyDescent="0.2">
      <c r="A81" s="14">
        <v>66</v>
      </c>
      <c r="B81" s="16" t="s">
        <v>30</v>
      </c>
      <c r="C81" s="17"/>
      <c r="D81" s="18">
        <f t="shared" si="19"/>
        <v>128300</v>
      </c>
      <c r="E81" s="18">
        <v>0</v>
      </c>
      <c r="F81" s="18">
        <v>128300</v>
      </c>
      <c r="G81" s="18">
        <v>0</v>
      </c>
      <c r="H81" s="18">
        <v>0</v>
      </c>
      <c r="I81" s="18">
        <v>0</v>
      </c>
      <c r="J81" s="18">
        <v>0</v>
      </c>
      <c r="K81" s="19"/>
      <c r="L81" s="26"/>
      <c r="M81" s="26"/>
      <c r="N81" s="26"/>
      <c r="O81" s="26"/>
      <c r="P81" s="26"/>
      <c r="Q81" s="26"/>
      <c r="R81" s="26"/>
      <c r="AH81" s="28"/>
      <c r="AI81" s="10"/>
      <c r="AJ81" s="10"/>
      <c r="AK81" s="10"/>
      <c r="AL81" s="10"/>
      <c r="AM81" s="10"/>
      <c r="AN81" s="10"/>
      <c r="AO81" s="10"/>
      <c r="AP81" s="10"/>
      <c r="AQ81" s="10"/>
      <c r="AR81" s="10"/>
      <c r="AS81" s="10"/>
      <c r="AT81" s="10"/>
      <c r="AU81" s="10"/>
      <c r="AV81" s="10"/>
      <c r="AW81" s="10"/>
    </row>
    <row r="82" spans="1:49" s="1" customFormat="1" ht="15.75" customHeight="1" x14ac:dyDescent="0.2">
      <c r="A82" s="14">
        <v>67</v>
      </c>
      <c r="B82" s="16" t="s">
        <v>31</v>
      </c>
      <c r="C82" s="17"/>
      <c r="D82" s="18">
        <f>SUM(E82:K82)</f>
        <v>245000</v>
      </c>
      <c r="E82" s="18">
        <f>E84+E83</f>
        <v>60000</v>
      </c>
      <c r="F82" s="18">
        <f>F83+F84</f>
        <v>95000</v>
      </c>
      <c r="G82" s="18">
        <f t="shared" ref="G82" si="21">G83+G84</f>
        <v>30000</v>
      </c>
      <c r="H82" s="18">
        <f>H84+H83</f>
        <v>30000</v>
      </c>
      <c r="I82" s="18">
        <f t="shared" ref="I82:J82" si="22">I83+I84</f>
        <v>30000</v>
      </c>
      <c r="J82" s="18">
        <f t="shared" si="22"/>
        <v>0</v>
      </c>
      <c r="K82" s="19"/>
      <c r="L82" s="26"/>
      <c r="M82" s="26"/>
      <c r="N82" s="26"/>
      <c r="O82" s="26"/>
      <c r="P82" s="26"/>
      <c r="Q82" s="26"/>
      <c r="R82" s="26"/>
      <c r="AH82" s="28"/>
      <c r="AI82" s="10"/>
      <c r="AJ82" s="10"/>
      <c r="AK82" s="10"/>
      <c r="AL82" s="10"/>
      <c r="AM82" s="10"/>
      <c r="AN82" s="10"/>
      <c r="AO82" s="10"/>
      <c r="AP82" s="10"/>
      <c r="AQ82" s="10"/>
      <c r="AR82" s="10"/>
      <c r="AS82" s="10"/>
      <c r="AT82" s="10"/>
      <c r="AU82" s="10"/>
      <c r="AV82" s="10"/>
      <c r="AW82" s="10"/>
    </row>
    <row r="83" spans="1:49" s="1" customFormat="1" ht="15.75" customHeight="1" x14ac:dyDescent="0.2">
      <c r="A83" s="14">
        <v>68</v>
      </c>
      <c r="B83" s="16"/>
      <c r="C83" s="17" t="s">
        <v>41</v>
      </c>
      <c r="D83" s="18">
        <f>SUM(E83:K83)</f>
        <v>245000</v>
      </c>
      <c r="E83" s="18">
        <v>60000</v>
      </c>
      <c r="F83" s="18">
        <v>95000</v>
      </c>
      <c r="G83" s="18">
        <v>30000</v>
      </c>
      <c r="H83" s="18">
        <v>30000</v>
      </c>
      <c r="I83" s="18">
        <v>30000</v>
      </c>
      <c r="J83" s="18">
        <v>0</v>
      </c>
      <c r="K83" s="19"/>
      <c r="L83" s="26"/>
      <c r="M83" s="26"/>
      <c r="N83" s="26"/>
      <c r="O83" s="26"/>
      <c r="P83" s="26"/>
      <c r="Q83" s="26"/>
      <c r="R83" s="26"/>
      <c r="AH83" s="28"/>
      <c r="AI83" s="10"/>
      <c r="AJ83" s="10"/>
      <c r="AK83" s="10"/>
      <c r="AL83" s="10"/>
      <c r="AM83" s="10"/>
      <c r="AN83" s="10"/>
      <c r="AO83" s="10"/>
      <c r="AP83" s="10"/>
      <c r="AQ83" s="10"/>
      <c r="AR83" s="10"/>
      <c r="AS83" s="10"/>
      <c r="AT83" s="10"/>
      <c r="AU83" s="10"/>
      <c r="AV83" s="10"/>
      <c r="AW83" s="10"/>
    </row>
    <row r="84" spans="1:49" s="1" customFormat="1" ht="15.75" customHeight="1" x14ac:dyDescent="0.2">
      <c r="A84" s="14">
        <v>69</v>
      </c>
      <c r="B84" s="16"/>
      <c r="C84" s="17" t="s">
        <v>51</v>
      </c>
      <c r="D84" s="18">
        <f t="shared" ref="D84:D86" si="23">SUM(E84:K84)</f>
        <v>0</v>
      </c>
      <c r="E84" s="18">
        <v>0</v>
      </c>
      <c r="F84" s="18">
        <v>0</v>
      </c>
      <c r="G84" s="18">
        <v>0</v>
      </c>
      <c r="H84" s="18">
        <v>0</v>
      </c>
      <c r="I84" s="18">
        <v>0</v>
      </c>
      <c r="J84" s="18">
        <v>0</v>
      </c>
      <c r="K84" s="19"/>
      <c r="L84" s="26"/>
      <c r="M84" s="26"/>
      <c r="N84" s="26"/>
      <c r="O84" s="26"/>
      <c r="P84" s="26"/>
      <c r="Q84" s="26"/>
      <c r="R84" s="26"/>
      <c r="AH84" s="28"/>
      <c r="AI84" s="10"/>
      <c r="AJ84" s="10"/>
      <c r="AK84" s="10"/>
      <c r="AL84" s="10"/>
      <c r="AM84" s="10"/>
      <c r="AN84" s="10"/>
      <c r="AO84" s="10"/>
      <c r="AP84" s="10"/>
      <c r="AQ84" s="10"/>
      <c r="AR84" s="10"/>
      <c r="AS84" s="10"/>
      <c r="AT84" s="10"/>
      <c r="AU84" s="10"/>
      <c r="AV84" s="10"/>
      <c r="AW84" s="10"/>
    </row>
    <row r="85" spans="1:49" s="1" customFormat="1" ht="31.5" customHeight="1" x14ac:dyDescent="0.2">
      <c r="A85" s="14">
        <v>70</v>
      </c>
      <c r="B85" s="16" t="s">
        <v>53</v>
      </c>
      <c r="C85" s="17"/>
      <c r="D85" s="18"/>
      <c r="E85" s="18"/>
      <c r="F85" s="24">
        <v>55000</v>
      </c>
      <c r="G85" s="18"/>
      <c r="H85" s="18"/>
      <c r="I85" s="18"/>
      <c r="J85" s="18"/>
      <c r="K85" s="19"/>
      <c r="L85" s="26"/>
      <c r="M85" s="26"/>
      <c r="N85" s="26"/>
      <c r="O85" s="26"/>
      <c r="P85" s="26"/>
      <c r="Q85" s="26"/>
      <c r="R85" s="26"/>
      <c r="AH85" s="28"/>
      <c r="AI85" s="10"/>
      <c r="AJ85" s="10"/>
      <c r="AK85" s="10"/>
      <c r="AL85" s="10"/>
      <c r="AM85" s="10"/>
      <c r="AN85" s="10"/>
      <c r="AO85" s="10"/>
      <c r="AP85" s="10"/>
      <c r="AQ85" s="10"/>
      <c r="AR85" s="10"/>
      <c r="AS85" s="10"/>
      <c r="AT85" s="10"/>
      <c r="AU85" s="10"/>
      <c r="AV85" s="10"/>
      <c r="AW85" s="10"/>
    </row>
    <row r="86" spans="1:49" s="1" customFormat="1" ht="15.75" customHeight="1" x14ac:dyDescent="0.2">
      <c r="A86" s="14">
        <v>71</v>
      </c>
      <c r="B86" s="16" t="s">
        <v>33</v>
      </c>
      <c r="C86" s="17"/>
      <c r="D86" s="18">
        <f t="shared" si="23"/>
        <v>54543.9</v>
      </c>
      <c r="E86" s="18">
        <f>12906.8+12513.8</f>
        <v>25420.6</v>
      </c>
      <c r="F86" s="18">
        <v>14299.7</v>
      </c>
      <c r="G86" s="18">
        <v>14823.6</v>
      </c>
      <c r="H86" s="18">
        <v>0</v>
      </c>
      <c r="I86" s="18">
        <v>0</v>
      </c>
      <c r="J86" s="18">
        <v>0</v>
      </c>
      <c r="K86" s="19"/>
      <c r="L86" s="26"/>
      <c r="M86" s="26"/>
      <c r="N86" s="26"/>
      <c r="O86" s="26"/>
      <c r="P86" s="26"/>
      <c r="Q86" s="26"/>
      <c r="R86" s="26"/>
      <c r="AH86" s="28"/>
      <c r="AI86" s="10"/>
      <c r="AJ86" s="10"/>
      <c r="AK86" s="10"/>
      <c r="AL86" s="10"/>
      <c r="AM86" s="10"/>
      <c r="AN86" s="10"/>
      <c r="AO86" s="10"/>
      <c r="AP86" s="10"/>
      <c r="AQ86" s="10"/>
      <c r="AR86" s="10"/>
      <c r="AS86" s="10"/>
      <c r="AT86" s="10"/>
      <c r="AU86" s="10"/>
      <c r="AV86" s="10"/>
      <c r="AW86" s="10"/>
    </row>
    <row r="87" spans="1:49" s="1" customFormat="1" ht="15.75" customHeight="1" x14ac:dyDescent="0.2">
      <c r="A87" s="14">
        <v>72</v>
      </c>
      <c r="B87" s="22" t="s">
        <v>34</v>
      </c>
      <c r="C87" s="23"/>
      <c r="D87" s="24"/>
      <c r="E87" s="24"/>
      <c r="F87" s="24"/>
      <c r="G87" s="24"/>
      <c r="H87" s="24"/>
      <c r="I87" s="24"/>
      <c r="J87" s="24"/>
      <c r="K87" s="19"/>
      <c r="L87" s="26"/>
      <c r="M87" s="26"/>
      <c r="N87" s="26"/>
      <c r="O87" s="26"/>
      <c r="P87" s="26"/>
      <c r="Q87" s="26"/>
      <c r="R87" s="26"/>
      <c r="AH87" s="28"/>
      <c r="AI87" s="10"/>
      <c r="AJ87" s="10"/>
      <c r="AK87" s="10"/>
      <c r="AL87" s="10"/>
      <c r="AM87" s="10"/>
      <c r="AN87" s="10"/>
      <c r="AO87" s="10"/>
      <c r="AP87" s="10"/>
      <c r="AQ87" s="10"/>
      <c r="AR87" s="10"/>
      <c r="AS87" s="10"/>
      <c r="AT87" s="10"/>
      <c r="AU87" s="10"/>
      <c r="AV87" s="10"/>
      <c r="AW87" s="10"/>
    </row>
    <row r="88" spans="1:49" s="1" customFormat="1" ht="31.5" customHeight="1" x14ac:dyDescent="0.2">
      <c r="A88" s="14">
        <v>73</v>
      </c>
      <c r="B88" s="41" t="s">
        <v>35</v>
      </c>
      <c r="C88" s="42"/>
      <c r="D88" s="24"/>
      <c r="E88" s="24"/>
      <c r="F88" s="24"/>
      <c r="G88" s="24"/>
      <c r="H88" s="24"/>
      <c r="I88" s="24"/>
      <c r="J88" s="24"/>
      <c r="K88" s="19"/>
      <c r="L88" s="26"/>
      <c r="M88" s="26"/>
      <c r="N88" s="26"/>
      <c r="O88" s="26"/>
      <c r="P88" s="26"/>
      <c r="Q88" s="26"/>
      <c r="R88" s="26"/>
      <c r="AH88" s="29"/>
      <c r="AI88" s="29"/>
      <c r="AJ88" s="29"/>
      <c r="AK88" s="29"/>
      <c r="AL88" s="10"/>
      <c r="AM88" s="10"/>
      <c r="AN88" s="10"/>
      <c r="AO88" s="10"/>
      <c r="AP88" s="10"/>
      <c r="AQ88" s="10"/>
      <c r="AR88" s="10"/>
      <c r="AS88" s="10"/>
      <c r="AT88" s="10"/>
      <c r="AU88" s="10"/>
      <c r="AV88" s="10"/>
      <c r="AW88" s="10"/>
    </row>
    <row r="89" spans="1:49" s="1" customFormat="1" ht="31.5" customHeight="1" x14ac:dyDescent="0.2">
      <c r="A89" s="14">
        <v>74</v>
      </c>
      <c r="B89" s="41" t="s">
        <v>36</v>
      </c>
      <c r="C89" s="42"/>
      <c r="D89" s="24"/>
      <c r="E89" s="24"/>
      <c r="F89" s="24"/>
      <c r="G89" s="24"/>
      <c r="H89" s="24"/>
      <c r="I89" s="24"/>
      <c r="J89" s="24"/>
      <c r="K89" s="19"/>
      <c r="L89" s="26"/>
      <c r="M89" s="26"/>
      <c r="N89" s="26"/>
      <c r="O89" s="26"/>
      <c r="P89" s="26"/>
      <c r="Q89" s="26"/>
      <c r="R89" s="26"/>
      <c r="AH89" s="29"/>
      <c r="AI89" s="29"/>
      <c r="AJ89" s="29"/>
      <c r="AK89" s="29"/>
      <c r="AL89" s="10"/>
      <c r="AM89" s="10"/>
      <c r="AN89" s="10"/>
      <c r="AO89" s="10"/>
      <c r="AP89" s="10"/>
      <c r="AQ89" s="10"/>
      <c r="AR89" s="10"/>
      <c r="AS89" s="10"/>
      <c r="AT89" s="10"/>
      <c r="AU89" s="10"/>
      <c r="AV89" s="10"/>
      <c r="AW89" s="10"/>
    </row>
    <row r="90" spans="1:49" s="1" customFormat="1" ht="135.75" customHeight="1" x14ac:dyDescent="0.2">
      <c r="A90" s="14">
        <v>75</v>
      </c>
      <c r="B90" s="16" t="s">
        <v>54</v>
      </c>
      <c r="C90" s="17" t="s">
        <v>41</v>
      </c>
      <c r="D90" s="18">
        <f t="shared" si="14"/>
        <v>5048.4846900000002</v>
      </c>
      <c r="E90" s="18">
        <f t="shared" ref="E90:I90" si="24">E91+E92+E93+E94</f>
        <v>1161.18469</v>
      </c>
      <c r="F90" s="18">
        <f>F91+F92+F93+F94</f>
        <v>875</v>
      </c>
      <c r="G90" s="18">
        <f t="shared" si="24"/>
        <v>1212.3</v>
      </c>
      <c r="H90" s="18">
        <f t="shared" si="24"/>
        <v>900</v>
      </c>
      <c r="I90" s="18">
        <f t="shared" si="24"/>
        <v>900</v>
      </c>
      <c r="J90" s="18">
        <f>J91+J92+J93+J94</f>
        <v>0</v>
      </c>
      <c r="K90" s="14" t="s">
        <v>55</v>
      </c>
      <c r="AC90" s="1">
        <v>2000</v>
      </c>
      <c r="AD90" s="1">
        <v>0</v>
      </c>
      <c r="AE90" s="1">
        <v>0</v>
      </c>
      <c r="AF90" s="1">
        <v>0</v>
      </c>
      <c r="AH90" s="10"/>
      <c r="AI90" s="10"/>
      <c r="AJ90" s="10"/>
      <c r="AK90" s="10"/>
      <c r="AL90" s="10"/>
      <c r="AM90" s="10"/>
      <c r="AN90" s="10"/>
      <c r="AO90" s="10"/>
      <c r="AP90" s="10"/>
      <c r="AQ90" s="10"/>
      <c r="AR90" s="10"/>
      <c r="AS90" s="10"/>
      <c r="AT90" s="10"/>
      <c r="AU90" s="10"/>
      <c r="AV90" s="10"/>
      <c r="AW90" s="10"/>
    </row>
    <row r="91" spans="1:49" s="1" customFormat="1" ht="15.75" customHeight="1" x14ac:dyDescent="0.2">
      <c r="A91" s="14">
        <v>76</v>
      </c>
      <c r="B91" s="16" t="s">
        <v>29</v>
      </c>
      <c r="C91" s="17"/>
      <c r="D91" s="18">
        <f t="shared" si="14"/>
        <v>0</v>
      </c>
      <c r="E91" s="18">
        <v>0</v>
      </c>
      <c r="F91" s="18">
        <v>0</v>
      </c>
      <c r="G91" s="18">
        <v>0</v>
      </c>
      <c r="H91" s="18">
        <v>0</v>
      </c>
      <c r="I91" s="18">
        <v>0</v>
      </c>
      <c r="J91" s="18">
        <v>0</v>
      </c>
      <c r="K91" s="14"/>
      <c r="AC91" s="1">
        <v>0</v>
      </c>
      <c r="AD91" s="1">
        <v>0</v>
      </c>
      <c r="AE91" s="1">
        <v>0</v>
      </c>
      <c r="AF91" s="1">
        <v>0</v>
      </c>
      <c r="AH91" s="10"/>
      <c r="AI91" s="10"/>
      <c r="AJ91" s="10"/>
      <c r="AK91" s="10"/>
      <c r="AL91" s="10"/>
      <c r="AM91" s="10"/>
      <c r="AN91" s="10"/>
      <c r="AO91" s="10"/>
      <c r="AP91" s="10"/>
      <c r="AQ91" s="10"/>
      <c r="AR91" s="10"/>
      <c r="AS91" s="10"/>
      <c r="AT91" s="10"/>
      <c r="AU91" s="10"/>
      <c r="AV91" s="10"/>
      <c r="AW91" s="10"/>
    </row>
    <row r="92" spans="1:49" s="1" customFormat="1" ht="15.75" customHeight="1" x14ac:dyDescent="0.2">
      <c r="A92" s="14">
        <v>77</v>
      </c>
      <c r="B92" s="16" t="s">
        <v>30</v>
      </c>
      <c r="C92" s="17"/>
      <c r="D92" s="18">
        <f t="shared" si="14"/>
        <v>0</v>
      </c>
      <c r="E92" s="18">
        <v>0</v>
      </c>
      <c r="F92" s="18">
        <v>0</v>
      </c>
      <c r="G92" s="18">
        <v>0</v>
      </c>
      <c r="H92" s="18">
        <v>0</v>
      </c>
      <c r="I92" s="18">
        <v>0</v>
      </c>
      <c r="J92" s="18">
        <v>0</v>
      </c>
      <c r="K92" s="14"/>
      <c r="AC92" s="1">
        <v>0</v>
      </c>
      <c r="AD92" s="1">
        <v>0</v>
      </c>
      <c r="AE92" s="1">
        <v>0</v>
      </c>
      <c r="AF92" s="1">
        <v>0</v>
      </c>
      <c r="AH92" s="10"/>
      <c r="AI92" s="10"/>
      <c r="AJ92" s="10"/>
      <c r="AK92" s="10"/>
      <c r="AL92" s="10"/>
      <c r="AM92" s="10"/>
      <c r="AN92" s="10"/>
      <c r="AO92" s="10"/>
      <c r="AP92" s="10"/>
      <c r="AQ92" s="10"/>
      <c r="AR92" s="10"/>
      <c r="AS92" s="10"/>
      <c r="AT92" s="10"/>
      <c r="AU92" s="10"/>
      <c r="AV92" s="10"/>
      <c r="AW92" s="10"/>
    </row>
    <row r="93" spans="1:49" s="1" customFormat="1" ht="15.75" customHeight="1" x14ac:dyDescent="0.2">
      <c r="A93" s="14">
        <v>78</v>
      </c>
      <c r="B93" s="16" t="s">
        <v>31</v>
      </c>
      <c r="C93" s="17"/>
      <c r="D93" s="18">
        <f t="shared" si="14"/>
        <v>5048.4846900000002</v>
      </c>
      <c r="E93" s="18">
        <v>1161.18469</v>
      </c>
      <c r="F93" s="18">
        <v>875</v>
      </c>
      <c r="G93" s="18">
        <v>1212.3</v>
      </c>
      <c r="H93" s="18">
        <v>900</v>
      </c>
      <c r="I93" s="18">
        <v>900</v>
      </c>
      <c r="J93" s="18">
        <v>0</v>
      </c>
      <c r="K93" s="14"/>
      <c r="AC93" s="1">
        <v>2000</v>
      </c>
      <c r="AD93" s="1">
        <v>0</v>
      </c>
      <c r="AE93" s="1">
        <v>0</v>
      </c>
      <c r="AF93" s="1">
        <v>0</v>
      </c>
      <c r="AH93" s="10">
        <f>D93</f>
        <v>5048.4846900000002</v>
      </c>
      <c r="AI93" s="10">
        <f>J93</f>
        <v>0</v>
      </c>
      <c r="AJ93" s="10">
        <f>E93</f>
        <v>1161.18469</v>
      </c>
      <c r="AK93" s="10">
        <f>F93</f>
        <v>875</v>
      </c>
      <c r="AL93" s="10">
        <f>G93</f>
        <v>1212.3</v>
      </c>
      <c r="AM93" s="10">
        <f>H93</f>
        <v>900</v>
      </c>
      <c r="AN93" s="10">
        <f>I93</f>
        <v>900</v>
      </c>
      <c r="AO93" s="10"/>
      <c r="AP93" s="10"/>
      <c r="AQ93" s="10"/>
      <c r="AR93" s="10"/>
      <c r="AS93" s="10"/>
      <c r="AT93" s="10"/>
      <c r="AU93" s="10"/>
      <c r="AV93" s="10"/>
      <c r="AW93" s="10"/>
    </row>
    <row r="94" spans="1:49" s="1" customFormat="1" ht="15.75" customHeight="1" x14ac:dyDescent="0.2">
      <c r="A94" s="14">
        <v>79</v>
      </c>
      <c r="B94" s="16" t="s">
        <v>33</v>
      </c>
      <c r="C94" s="17"/>
      <c r="D94" s="18">
        <f t="shared" si="14"/>
        <v>0</v>
      </c>
      <c r="E94" s="18">
        <v>0</v>
      </c>
      <c r="F94" s="18">
        <v>0</v>
      </c>
      <c r="G94" s="18">
        <v>0</v>
      </c>
      <c r="H94" s="18">
        <v>0</v>
      </c>
      <c r="I94" s="18">
        <v>0</v>
      </c>
      <c r="J94" s="18">
        <v>0</v>
      </c>
      <c r="K94" s="14"/>
      <c r="AC94" s="1">
        <v>0</v>
      </c>
      <c r="AD94" s="1">
        <v>0</v>
      </c>
      <c r="AE94" s="1">
        <v>0</v>
      </c>
      <c r="AF94" s="1">
        <v>0</v>
      </c>
      <c r="AH94" s="10"/>
      <c r="AI94" s="10"/>
      <c r="AJ94" s="10"/>
      <c r="AK94" s="10"/>
      <c r="AL94" s="10"/>
      <c r="AM94" s="10"/>
      <c r="AN94" s="10"/>
      <c r="AO94" s="10"/>
      <c r="AP94" s="10"/>
      <c r="AQ94" s="10"/>
      <c r="AR94" s="10"/>
      <c r="AS94" s="10"/>
      <c r="AT94" s="10"/>
      <c r="AU94" s="10"/>
      <c r="AV94" s="10"/>
      <c r="AW94" s="10"/>
    </row>
    <row r="95" spans="1:49" s="1" customFormat="1" ht="15.75" customHeight="1" x14ac:dyDescent="0.2">
      <c r="A95" s="14">
        <v>80</v>
      </c>
      <c r="B95" s="22" t="s">
        <v>34</v>
      </c>
      <c r="C95" s="23"/>
      <c r="D95" s="24"/>
      <c r="E95" s="24"/>
      <c r="F95" s="24"/>
      <c r="G95" s="24"/>
      <c r="H95" s="24"/>
      <c r="I95" s="24"/>
      <c r="J95" s="24"/>
      <c r="K95" s="14"/>
      <c r="AH95" s="10"/>
      <c r="AI95" s="10"/>
      <c r="AJ95" s="10"/>
      <c r="AK95" s="10"/>
      <c r="AL95" s="10"/>
      <c r="AM95" s="10"/>
      <c r="AN95" s="10"/>
      <c r="AO95" s="10"/>
      <c r="AP95" s="10"/>
      <c r="AQ95" s="10"/>
      <c r="AR95" s="10"/>
      <c r="AS95" s="10"/>
      <c r="AT95" s="10"/>
      <c r="AU95" s="10"/>
      <c r="AV95" s="10"/>
      <c r="AW95" s="10"/>
    </row>
    <row r="96" spans="1:49" s="1" customFormat="1" ht="31.5" customHeight="1" x14ac:dyDescent="0.2">
      <c r="A96" s="14">
        <v>81</v>
      </c>
      <c r="B96" s="41" t="s">
        <v>35</v>
      </c>
      <c r="C96" s="42"/>
      <c r="D96" s="24"/>
      <c r="E96" s="24"/>
      <c r="F96" s="24"/>
      <c r="G96" s="24"/>
      <c r="H96" s="24"/>
      <c r="I96" s="24"/>
      <c r="J96" s="24"/>
      <c r="K96" s="14"/>
      <c r="AH96" s="10"/>
      <c r="AI96" s="10"/>
      <c r="AJ96" s="10"/>
      <c r="AK96" s="10"/>
      <c r="AL96" s="10"/>
      <c r="AM96" s="10"/>
      <c r="AN96" s="10"/>
      <c r="AO96" s="10"/>
      <c r="AP96" s="10"/>
      <c r="AQ96" s="10"/>
      <c r="AR96" s="10"/>
      <c r="AS96" s="10"/>
      <c r="AT96" s="10"/>
      <c r="AU96" s="10"/>
      <c r="AV96" s="10"/>
      <c r="AW96" s="10"/>
    </row>
    <row r="97" spans="1:49" s="1" customFormat="1" ht="31.5" customHeight="1" x14ac:dyDescent="0.2">
      <c r="A97" s="14">
        <v>82</v>
      </c>
      <c r="B97" s="41" t="s">
        <v>36</v>
      </c>
      <c r="C97" s="42"/>
      <c r="D97" s="24"/>
      <c r="E97" s="24"/>
      <c r="F97" s="24"/>
      <c r="G97" s="24"/>
      <c r="H97" s="24"/>
      <c r="I97" s="24"/>
      <c r="J97" s="24"/>
      <c r="K97" s="14"/>
      <c r="AH97" s="10"/>
      <c r="AI97" s="10"/>
      <c r="AJ97" s="10"/>
      <c r="AK97" s="10"/>
      <c r="AL97" s="10"/>
      <c r="AM97" s="10"/>
      <c r="AN97" s="10"/>
      <c r="AO97" s="10"/>
      <c r="AP97" s="10"/>
      <c r="AQ97" s="10"/>
      <c r="AR97" s="10"/>
      <c r="AS97" s="10"/>
      <c r="AT97" s="10"/>
      <c r="AU97" s="10"/>
      <c r="AV97" s="10"/>
      <c r="AW97" s="10"/>
    </row>
    <row r="98" spans="1:49" s="1" customFormat="1" ht="92.25" customHeight="1" x14ac:dyDescent="0.2">
      <c r="A98" s="14">
        <v>83</v>
      </c>
      <c r="B98" s="16" t="s">
        <v>56</v>
      </c>
      <c r="C98" s="17" t="s">
        <v>57</v>
      </c>
      <c r="D98" s="18">
        <f t="shared" si="14"/>
        <v>129465.09999999999</v>
      </c>
      <c r="E98" s="18">
        <f t="shared" ref="E98:I98" si="25">E99+E100+E101+E102</f>
        <v>6281.3</v>
      </c>
      <c r="F98" s="18">
        <f t="shared" si="25"/>
        <v>6725.2</v>
      </c>
      <c r="G98" s="18">
        <f t="shared" si="25"/>
        <v>6873.2</v>
      </c>
      <c r="H98" s="18">
        <f t="shared" si="25"/>
        <v>0</v>
      </c>
      <c r="I98" s="18">
        <f t="shared" si="25"/>
        <v>0</v>
      </c>
      <c r="J98" s="18">
        <f>J99+J100+J101+J102</f>
        <v>109585.4</v>
      </c>
      <c r="K98" s="19" t="s">
        <v>58</v>
      </c>
      <c r="AC98" s="1">
        <v>6200</v>
      </c>
      <c r="AD98" s="1">
        <v>71041.88</v>
      </c>
      <c r="AE98" s="1">
        <v>71541.88</v>
      </c>
      <c r="AF98" s="1">
        <v>266667.48</v>
      </c>
      <c r="AH98" s="10"/>
      <c r="AI98" s="10"/>
      <c r="AJ98" s="10"/>
      <c r="AK98" s="10"/>
      <c r="AL98" s="10"/>
      <c r="AM98" s="10"/>
      <c r="AN98" s="10"/>
      <c r="AO98" s="10"/>
      <c r="AP98" s="10"/>
      <c r="AQ98" s="10"/>
      <c r="AR98" s="10"/>
      <c r="AS98" s="10"/>
      <c r="AT98" s="10"/>
      <c r="AU98" s="10"/>
      <c r="AV98" s="10"/>
      <c r="AW98" s="10"/>
    </row>
    <row r="99" spans="1:49" s="1" customFormat="1" ht="15" x14ac:dyDescent="0.2">
      <c r="A99" s="14">
        <v>84</v>
      </c>
      <c r="B99" s="16" t="s">
        <v>29</v>
      </c>
      <c r="C99" s="17"/>
      <c r="D99" s="18">
        <f t="shared" si="14"/>
        <v>0</v>
      </c>
      <c r="E99" s="18">
        <v>0</v>
      </c>
      <c r="F99" s="18">
        <v>0</v>
      </c>
      <c r="G99" s="18">
        <v>0</v>
      </c>
      <c r="H99" s="18">
        <v>0</v>
      </c>
      <c r="I99" s="18">
        <v>0</v>
      </c>
      <c r="J99" s="18">
        <v>0</v>
      </c>
      <c r="K99" s="19"/>
      <c r="AC99" s="1">
        <v>0</v>
      </c>
      <c r="AD99" s="1">
        <v>0</v>
      </c>
      <c r="AE99" s="1">
        <v>0</v>
      </c>
      <c r="AF99" s="1">
        <v>0</v>
      </c>
      <c r="AH99" s="10"/>
      <c r="AI99" s="10"/>
      <c r="AJ99" s="10"/>
      <c r="AK99" s="10"/>
      <c r="AL99" s="10"/>
      <c r="AM99" s="10"/>
      <c r="AN99" s="10"/>
      <c r="AO99" s="10"/>
      <c r="AP99" s="10"/>
      <c r="AQ99" s="10"/>
      <c r="AR99" s="10"/>
      <c r="AS99" s="10"/>
      <c r="AT99" s="10"/>
      <c r="AU99" s="10"/>
      <c r="AV99" s="10"/>
      <c r="AW99" s="10"/>
    </row>
    <row r="100" spans="1:49" s="1" customFormat="1" ht="15" x14ac:dyDescent="0.2">
      <c r="A100" s="14">
        <v>85</v>
      </c>
      <c r="B100" s="16" t="s">
        <v>30</v>
      </c>
      <c r="C100" s="17"/>
      <c r="D100" s="18">
        <f t="shared" ref="D100:D110" si="26">SUM(E100:K100)</f>
        <v>0</v>
      </c>
      <c r="E100" s="18">
        <v>0</v>
      </c>
      <c r="F100" s="18">
        <v>0</v>
      </c>
      <c r="G100" s="18">
        <v>0</v>
      </c>
      <c r="H100" s="18">
        <v>0</v>
      </c>
      <c r="I100" s="18">
        <v>0</v>
      </c>
      <c r="J100" s="18">
        <v>0</v>
      </c>
      <c r="K100" s="19"/>
      <c r="AC100" s="1">
        <v>0</v>
      </c>
      <c r="AD100" s="1">
        <v>32370.94</v>
      </c>
      <c r="AE100" s="1">
        <v>32370.94</v>
      </c>
      <c r="AF100" s="1">
        <v>129833.74</v>
      </c>
      <c r="AH100" s="10"/>
      <c r="AI100" s="10"/>
      <c r="AJ100" s="10"/>
      <c r="AK100" s="10"/>
      <c r="AL100" s="10"/>
      <c r="AM100" s="10"/>
      <c r="AN100" s="10"/>
      <c r="AO100" s="10"/>
      <c r="AP100" s="10"/>
      <c r="AQ100" s="10"/>
      <c r="AR100" s="10"/>
      <c r="AS100" s="10"/>
      <c r="AT100" s="10"/>
      <c r="AU100" s="10"/>
      <c r="AV100" s="10"/>
      <c r="AW100" s="10"/>
    </row>
    <row r="101" spans="1:49" s="1" customFormat="1" ht="15" x14ac:dyDescent="0.2">
      <c r="A101" s="14">
        <v>86</v>
      </c>
      <c r="B101" s="16" t="s">
        <v>31</v>
      </c>
      <c r="C101" s="17"/>
      <c r="D101" s="18">
        <f t="shared" si="26"/>
        <v>109585.4</v>
      </c>
      <c r="E101" s="18">
        <v>0</v>
      </c>
      <c r="F101" s="18">
        <v>0</v>
      </c>
      <c r="G101" s="18">
        <v>0</v>
      </c>
      <c r="H101" s="30">
        <v>0</v>
      </c>
      <c r="I101" s="18">
        <v>0</v>
      </c>
      <c r="J101" s="18">
        <v>109585.4</v>
      </c>
      <c r="K101" s="19"/>
      <c r="AC101" s="1">
        <v>0</v>
      </c>
      <c r="AD101" s="1">
        <v>32370.94</v>
      </c>
      <c r="AE101" s="1">
        <v>32370.94</v>
      </c>
      <c r="AF101" s="1">
        <v>129833.74</v>
      </c>
      <c r="AH101" s="10">
        <f>D101</f>
        <v>109585.4</v>
      </c>
      <c r="AI101" s="10">
        <f>J101</f>
        <v>109585.4</v>
      </c>
      <c r="AJ101" s="10">
        <f>E101</f>
        <v>0</v>
      </c>
      <c r="AK101" s="10">
        <f>F101</f>
        <v>0</v>
      </c>
      <c r="AL101" s="10">
        <f>G101</f>
        <v>0</v>
      </c>
      <c r="AM101" s="10">
        <f>H101</f>
        <v>0</v>
      </c>
      <c r="AN101" s="10">
        <f>I101</f>
        <v>0</v>
      </c>
      <c r="AO101" s="10"/>
      <c r="AP101" s="10"/>
      <c r="AQ101" s="10"/>
      <c r="AR101" s="10"/>
      <c r="AS101" s="10"/>
      <c r="AT101" s="10"/>
      <c r="AU101" s="10"/>
      <c r="AV101" s="10"/>
      <c r="AW101" s="10"/>
    </row>
    <row r="102" spans="1:49" s="1" customFormat="1" ht="15" x14ac:dyDescent="0.2">
      <c r="A102" s="14">
        <v>87</v>
      </c>
      <c r="B102" s="16" t="s">
        <v>33</v>
      </c>
      <c r="C102" s="17"/>
      <c r="D102" s="18">
        <f t="shared" si="26"/>
        <v>19879.7</v>
      </c>
      <c r="E102" s="18">
        <v>6281.3</v>
      </c>
      <c r="F102" s="18">
        <v>6725.2</v>
      </c>
      <c r="G102" s="18">
        <v>6873.2</v>
      </c>
      <c r="H102" s="18">
        <v>0</v>
      </c>
      <c r="I102" s="18">
        <v>0</v>
      </c>
      <c r="J102" s="18">
        <v>0</v>
      </c>
      <c r="K102" s="19"/>
      <c r="AC102" s="1">
        <v>6200</v>
      </c>
      <c r="AD102" s="1">
        <v>6300</v>
      </c>
      <c r="AE102" s="1">
        <v>6800</v>
      </c>
      <c r="AF102" s="1">
        <v>7000</v>
      </c>
      <c r="AH102" s="10"/>
      <c r="AI102" s="10"/>
      <c r="AJ102" s="10"/>
      <c r="AK102" s="10"/>
      <c r="AL102" s="10"/>
      <c r="AM102" s="10"/>
      <c r="AN102" s="10"/>
      <c r="AO102" s="10"/>
      <c r="AP102" s="10"/>
      <c r="AQ102" s="10"/>
      <c r="AR102" s="10"/>
      <c r="AS102" s="10"/>
      <c r="AT102" s="10"/>
      <c r="AU102" s="10"/>
      <c r="AV102" s="10"/>
      <c r="AW102" s="10"/>
    </row>
    <row r="103" spans="1:49" s="1" customFormat="1" ht="15" x14ac:dyDescent="0.2">
      <c r="A103" s="14">
        <v>88</v>
      </c>
      <c r="B103" s="22" t="s">
        <v>34</v>
      </c>
      <c r="C103" s="23"/>
      <c r="D103" s="24"/>
      <c r="E103" s="24"/>
      <c r="F103" s="24"/>
      <c r="G103" s="24"/>
      <c r="H103" s="24"/>
      <c r="I103" s="24"/>
      <c r="J103" s="24"/>
      <c r="K103" s="19"/>
      <c r="AH103" s="10"/>
      <c r="AI103" s="10"/>
      <c r="AJ103" s="10"/>
      <c r="AK103" s="10"/>
      <c r="AL103" s="10"/>
      <c r="AM103" s="10"/>
      <c r="AN103" s="10"/>
      <c r="AO103" s="10"/>
      <c r="AP103" s="10"/>
      <c r="AQ103" s="10"/>
      <c r="AR103" s="10"/>
      <c r="AS103" s="10"/>
      <c r="AT103" s="10"/>
      <c r="AU103" s="10"/>
      <c r="AV103" s="10"/>
      <c r="AW103" s="10"/>
    </row>
    <row r="104" spans="1:49" s="1" customFormat="1" ht="31.5" customHeight="1" x14ac:dyDescent="0.2">
      <c r="A104" s="14">
        <v>89</v>
      </c>
      <c r="B104" s="41" t="s">
        <v>35</v>
      </c>
      <c r="C104" s="42"/>
      <c r="D104" s="24"/>
      <c r="E104" s="24"/>
      <c r="F104" s="24"/>
      <c r="G104" s="24"/>
      <c r="H104" s="24"/>
      <c r="I104" s="24"/>
      <c r="J104" s="24"/>
      <c r="K104" s="19"/>
      <c r="AH104" s="10"/>
      <c r="AI104" s="10"/>
      <c r="AJ104" s="10"/>
      <c r="AK104" s="10"/>
      <c r="AL104" s="10"/>
      <c r="AM104" s="10"/>
      <c r="AN104" s="10"/>
      <c r="AO104" s="10"/>
      <c r="AP104" s="10"/>
      <c r="AQ104" s="10"/>
      <c r="AR104" s="10"/>
      <c r="AS104" s="10"/>
      <c r="AT104" s="10"/>
      <c r="AU104" s="10"/>
      <c r="AV104" s="10"/>
      <c r="AW104" s="10"/>
    </row>
    <row r="105" spans="1:49" s="1" customFormat="1" ht="31.5" customHeight="1" x14ac:dyDescent="0.2">
      <c r="A105" s="14">
        <v>90</v>
      </c>
      <c r="B105" s="41" t="s">
        <v>36</v>
      </c>
      <c r="C105" s="42"/>
      <c r="D105" s="24"/>
      <c r="E105" s="24"/>
      <c r="F105" s="24"/>
      <c r="G105" s="24"/>
      <c r="H105" s="24"/>
      <c r="I105" s="24"/>
      <c r="J105" s="24"/>
      <c r="K105" s="19"/>
      <c r="AH105" s="10"/>
      <c r="AI105" s="10"/>
      <c r="AJ105" s="10"/>
      <c r="AK105" s="10"/>
      <c r="AL105" s="10"/>
      <c r="AM105" s="10"/>
      <c r="AN105" s="10"/>
      <c r="AO105" s="10"/>
      <c r="AP105" s="10"/>
      <c r="AQ105" s="10"/>
      <c r="AR105" s="10"/>
      <c r="AS105" s="10"/>
      <c r="AT105" s="10"/>
      <c r="AU105" s="10"/>
      <c r="AV105" s="10"/>
      <c r="AW105" s="10"/>
    </row>
    <row r="106" spans="1:49" s="1" customFormat="1" ht="141" customHeight="1" x14ac:dyDescent="0.2">
      <c r="A106" s="14">
        <v>91</v>
      </c>
      <c r="B106" s="16" t="s">
        <v>59</v>
      </c>
      <c r="C106" s="17" t="s">
        <v>41</v>
      </c>
      <c r="D106" s="18">
        <f t="shared" si="26"/>
        <v>1650</v>
      </c>
      <c r="E106" s="18">
        <f t="shared" ref="E106:F106" si="27">E107+E108+E109+E110</f>
        <v>150</v>
      </c>
      <c r="F106" s="18">
        <f t="shared" si="27"/>
        <v>0</v>
      </c>
      <c r="G106" s="18">
        <f>G107+G108+G109+G110</f>
        <v>0</v>
      </c>
      <c r="H106" s="18">
        <f t="shared" ref="H106:I106" si="28">H107+H108+H109+H110</f>
        <v>0</v>
      </c>
      <c r="I106" s="18">
        <f t="shared" si="28"/>
        <v>0</v>
      </c>
      <c r="J106" s="18">
        <f>J107+J108+J109+J110</f>
        <v>1500</v>
      </c>
      <c r="K106" s="19" t="s">
        <v>60</v>
      </c>
      <c r="AC106" s="1">
        <v>0</v>
      </c>
      <c r="AD106" s="1">
        <v>0</v>
      </c>
      <c r="AE106" s="1">
        <v>0</v>
      </c>
      <c r="AF106" s="1">
        <v>0</v>
      </c>
      <c r="AH106" s="10"/>
      <c r="AI106" s="10"/>
      <c r="AJ106" s="10"/>
      <c r="AK106" s="10"/>
      <c r="AL106" s="10"/>
      <c r="AM106" s="10"/>
      <c r="AN106" s="10"/>
      <c r="AO106" s="10"/>
      <c r="AP106" s="10"/>
      <c r="AQ106" s="10"/>
      <c r="AR106" s="10"/>
      <c r="AS106" s="10"/>
      <c r="AT106" s="10"/>
      <c r="AU106" s="10"/>
      <c r="AV106" s="10"/>
      <c r="AW106" s="10"/>
    </row>
    <row r="107" spans="1:49" s="1" customFormat="1" ht="15.75" customHeight="1" x14ac:dyDescent="0.2">
      <c r="A107" s="14">
        <v>92</v>
      </c>
      <c r="B107" s="16" t="s">
        <v>29</v>
      </c>
      <c r="C107" s="17"/>
      <c r="D107" s="18">
        <f t="shared" si="26"/>
        <v>0</v>
      </c>
      <c r="E107" s="18">
        <v>0</v>
      </c>
      <c r="F107" s="18">
        <v>0</v>
      </c>
      <c r="G107" s="18">
        <v>0</v>
      </c>
      <c r="H107" s="18">
        <v>0</v>
      </c>
      <c r="I107" s="18">
        <v>0</v>
      </c>
      <c r="J107" s="18">
        <v>0</v>
      </c>
      <c r="K107" s="14"/>
      <c r="AC107" s="1">
        <v>0</v>
      </c>
      <c r="AD107" s="1">
        <v>0</v>
      </c>
      <c r="AE107" s="1">
        <v>0</v>
      </c>
      <c r="AF107" s="1">
        <v>0</v>
      </c>
      <c r="AH107" s="10"/>
      <c r="AI107" s="10"/>
      <c r="AJ107" s="10"/>
      <c r="AK107" s="10"/>
      <c r="AL107" s="10"/>
      <c r="AM107" s="10"/>
      <c r="AN107" s="10"/>
      <c r="AO107" s="10"/>
      <c r="AP107" s="10"/>
      <c r="AQ107" s="10"/>
      <c r="AR107" s="10"/>
      <c r="AS107" s="10"/>
      <c r="AT107" s="10"/>
      <c r="AU107" s="10"/>
      <c r="AV107" s="10"/>
      <c r="AW107" s="10"/>
    </row>
    <row r="108" spans="1:49" s="1" customFormat="1" ht="15.75" customHeight="1" x14ac:dyDescent="0.2">
      <c r="A108" s="14">
        <v>93</v>
      </c>
      <c r="B108" s="16" t="s">
        <v>30</v>
      </c>
      <c r="C108" s="17"/>
      <c r="D108" s="18">
        <f t="shared" si="26"/>
        <v>0</v>
      </c>
      <c r="E108" s="18">
        <v>0</v>
      </c>
      <c r="F108" s="18">
        <v>0</v>
      </c>
      <c r="G108" s="18">
        <v>0</v>
      </c>
      <c r="H108" s="18">
        <v>0</v>
      </c>
      <c r="I108" s="18">
        <v>0</v>
      </c>
      <c r="J108" s="18">
        <v>0</v>
      </c>
      <c r="K108" s="14"/>
      <c r="AC108" s="1">
        <v>0</v>
      </c>
      <c r="AD108" s="1">
        <v>0</v>
      </c>
      <c r="AE108" s="1">
        <v>0</v>
      </c>
      <c r="AF108" s="1">
        <v>0</v>
      </c>
      <c r="AH108" s="10"/>
      <c r="AI108" s="10"/>
      <c r="AJ108" s="10"/>
      <c r="AK108" s="10"/>
      <c r="AL108" s="10"/>
      <c r="AM108" s="10"/>
      <c r="AN108" s="10"/>
      <c r="AO108" s="10"/>
      <c r="AP108" s="10"/>
      <c r="AQ108" s="10"/>
      <c r="AR108" s="10"/>
      <c r="AS108" s="10"/>
      <c r="AT108" s="10"/>
      <c r="AU108" s="10"/>
      <c r="AV108" s="10"/>
      <c r="AW108" s="10"/>
    </row>
    <row r="109" spans="1:49" s="1" customFormat="1" ht="15.75" customHeight="1" x14ac:dyDescent="0.2">
      <c r="A109" s="14">
        <v>94</v>
      </c>
      <c r="B109" s="16" t="s">
        <v>31</v>
      </c>
      <c r="C109" s="17"/>
      <c r="D109" s="18">
        <f t="shared" si="26"/>
        <v>1650</v>
      </c>
      <c r="E109" s="18">
        <v>150</v>
      </c>
      <c r="F109" s="18">
        <v>0</v>
      </c>
      <c r="G109" s="18">
        <v>0</v>
      </c>
      <c r="H109" s="18">
        <v>0</v>
      </c>
      <c r="I109" s="18">
        <v>0</v>
      </c>
      <c r="J109" s="18">
        <v>1500</v>
      </c>
      <c r="K109" s="14"/>
      <c r="AC109" s="1">
        <v>0</v>
      </c>
      <c r="AD109" s="1">
        <v>0</v>
      </c>
      <c r="AE109" s="1">
        <v>0</v>
      </c>
      <c r="AF109" s="1">
        <v>0</v>
      </c>
      <c r="AH109" s="10">
        <f>D109</f>
        <v>1650</v>
      </c>
      <c r="AI109" s="10">
        <f>J109</f>
        <v>1500</v>
      </c>
      <c r="AJ109" s="10">
        <f>E109</f>
        <v>150</v>
      </c>
      <c r="AK109" s="10">
        <f>F109</f>
        <v>0</v>
      </c>
      <c r="AL109" s="10">
        <f>G109</f>
        <v>0</v>
      </c>
      <c r="AM109" s="10">
        <f>H109</f>
        <v>0</v>
      </c>
      <c r="AN109" s="10">
        <f>I109</f>
        <v>0</v>
      </c>
      <c r="AO109" s="10"/>
      <c r="AP109" s="10"/>
      <c r="AQ109" s="10"/>
      <c r="AR109" s="10"/>
      <c r="AS109" s="10"/>
      <c r="AT109" s="10"/>
      <c r="AU109" s="10"/>
      <c r="AV109" s="10"/>
      <c r="AW109" s="10"/>
    </row>
    <row r="110" spans="1:49" s="1" customFormat="1" ht="15.75" customHeight="1" x14ac:dyDescent="0.2">
      <c r="A110" s="14">
        <v>95</v>
      </c>
      <c r="B110" s="16" t="s">
        <v>33</v>
      </c>
      <c r="C110" s="17"/>
      <c r="D110" s="18">
        <f t="shared" si="26"/>
        <v>0</v>
      </c>
      <c r="E110" s="18">
        <v>0</v>
      </c>
      <c r="F110" s="18">
        <v>0</v>
      </c>
      <c r="G110" s="18">
        <v>0</v>
      </c>
      <c r="H110" s="18">
        <v>0</v>
      </c>
      <c r="I110" s="18">
        <v>0</v>
      </c>
      <c r="J110" s="18">
        <v>0</v>
      </c>
      <c r="K110" s="14"/>
      <c r="AC110" s="1">
        <v>0</v>
      </c>
      <c r="AD110" s="1">
        <v>0</v>
      </c>
      <c r="AE110" s="1">
        <v>0</v>
      </c>
      <c r="AF110" s="1">
        <v>0</v>
      </c>
      <c r="AH110" s="10"/>
      <c r="AI110" s="10"/>
      <c r="AJ110" s="10"/>
      <c r="AK110" s="10"/>
      <c r="AL110" s="10"/>
      <c r="AM110" s="10"/>
      <c r="AN110" s="10"/>
      <c r="AO110" s="10"/>
      <c r="AP110" s="10"/>
      <c r="AQ110" s="10"/>
      <c r="AR110" s="10"/>
      <c r="AS110" s="10"/>
      <c r="AT110" s="10"/>
      <c r="AU110" s="10"/>
      <c r="AV110" s="10"/>
      <c r="AW110" s="10"/>
    </row>
    <row r="111" spans="1:49" s="1" customFormat="1" ht="15" x14ac:dyDescent="0.2">
      <c r="A111" s="14">
        <v>96</v>
      </c>
      <c r="B111" s="22" t="s">
        <v>34</v>
      </c>
      <c r="C111" s="23"/>
      <c r="D111" s="24"/>
      <c r="E111" s="24"/>
      <c r="F111" s="24"/>
      <c r="G111" s="24"/>
      <c r="H111" s="24"/>
      <c r="I111" s="24"/>
      <c r="J111" s="24"/>
      <c r="K111" s="19"/>
      <c r="AH111" s="10"/>
      <c r="AI111" s="10"/>
      <c r="AJ111" s="10"/>
      <c r="AK111" s="10"/>
      <c r="AL111" s="10"/>
      <c r="AM111" s="10"/>
      <c r="AN111" s="10"/>
      <c r="AO111" s="10"/>
      <c r="AP111" s="10"/>
      <c r="AQ111" s="10"/>
      <c r="AR111" s="10"/>
      <c r="AS111" s="10"/>
      <c r="AT111" s="10"/>
      <c r="AU111" s="10"/>
      <c r="AV111" s="10"/>
      <c r="AW111" s="10"/>
    </row>
    <row r="112" spans="1:49" s="1" customFormat="1" ht="31.5" customHeight="1" x14ac:dyDescent="0.2">
      <c r="A112" s="14">
        <v>97</v>
      </c>
      <c r="B112" s="41" t="s">
        <v>35</v>
      </c>
      <c r="C112" s="42"/>
      <c r="D112" s="24"/>
      <c r="E112" s="24"/>
      <c r="F112" s="24"/>
      <c r="G112" s="24"/>
      <c r="H112" s="24"/>
      <c r="I112" s="24"/>
      <c r="J112" s="24"/>
      <c r="K112" s="19"/>
      <c r="AH112" s="10"/>
      <c r="AI112" s="10"/>
      <c r="AJ112" s="10"/>
      <c r="AK112" s="10"/>
      <c r="AL112" s="10"/>
      <c r="AM112" s="10"/>
      <c r="AN112" s="10"/>
      <c r="AO112" s="10"/>
      <c r="AP112" s="10"/>
      <c r="AQ112" s="10"/>
      <c r="AR112" s="10"/>
      <c r="AS112" s="10"/>
      <c r="AT112" s="10"/>
      <c r="AU112" s="10"/>
      <c r="AV112" s="10"/>
      <c r="AW112" s="10"/>
    </row>
    <row r="113" spans="1:49" s="1" customFormat="1" ht="31.5" customHeight="1" x14ac:dyDescent="0.2">
      <c r="A113" s="14">
        <v>98</v>
      </c>
      <c r="B113" s="41" t="s">
        <v>36</v>
      </c>
      <c r="C113" s="42"/>
      <c r="D113" s="24"/>
      <c r="E113" s="24"/>
      <c r="F113" s="24"/>
      <c r="G113" s="24"/>
      <c r="H113" s="24"/>
      <c r="I113" s="24"/>
      <c r="J113" s="24"/>
      <c r="K113" s="19"/>
      <c r="AH113" s="10"/>
      <c r="AI113" s="10"/>
      <c r="AJ113" s="10"/>
      <c r="AK113" s="10"/>
      <c r="AL113" s="10"/>
      <c r="AM113" s="10"/>
      <c r="AN113" s="10"/>
      <c r="AO113" s="10"/>
      <c r="AP113" s="10"/>
      <c r="AQ113" s="10"/>
      <c r="AR113" s="10"/>
      <c r="AS113" s="10"/>
      <c r="AT113" s="10"/>
      <c r="AU113" s="10"/>
      <c r="AV113" s="10"/>
      <c r="AW113" s="10"/>
    </row>
    <row r="114" spans="1:49" s="1" customFormat="1" ht="139.5" customHeight="1" x14ac:dyDescent="0.2">
      <c r="A114" s="14">
        <v>99</v>
      </c>
      <c r="B114" s="16" t="s">
        <v>61</v>
      </c>
      <c r="C114" s="17" t="s">
        <v>62</v>
      </c>
      <c r="D114" s="18">
        <f>SUM(D115:D118)</f>
        <v>0</v>
      </c>
      <c r="E114" s="18">
        <f>SUM(E115:E118)</f>
        <v>0</v>
      </c>
      <c r="F114" s="18">
        <f t="shared" ref="F114:J114" si="29">SUM(F115:F118)</f>
        <v>0</v>
      </c>
      <c r="G114" s="18">
        <f t="shared" si="29"/>
        <v>0</v>
      </c>
      <c r="H114" s="18">
        <f t="shared" si="29"/>
        <v>0</v>
      </c>
      <c r="I114" s="18">
        <f t="shared" si="29"/>
        <v>0</v>
      </c>
      <c r="J114" s="18">
        <f t="shared" si="29"/>
        <v>0</v>
      </c>
      <c r="K114" s="14" t="s">
        <v>63</v>
      </c>
      <c r="AH114" s="31"/>
      <c r="AI114" s="31"/>
      <c r="AJ114" s="31"/>
      <c r="AK114" s="31"/>
      <c r="AL114" s="31"/>
      <c r="AM114" s="31"/>
      <c r="AN114" s="31"/>
      <c r="AO114" s="10"/>
      <c r="AP114" s="10"/>
      <c r="AQ114" s="10"/>
      <c r="AR114" s="10"/>
      <c r="AS114" s="10"/>
      <c r="AT114" s="10"/>
      <c r="AU114" s="10"/>
      <c r="AV114" s="10"/>
      <c r="AW114" s="10"/>
    </row>
    <row r="115" spans="1:49" s="1" customFormat="1" ht="15.75" customHeight="1" x14ac:dyDescent="0.2">
      <c r="A115" s="14">
        <v>100</v>
      </c>
      <c r="B115" s="16" t="s">
        <v>29</v>
      </c>
      <c r="C115" s="17"/>
      <c r="D115" s="18">
        <f>SUM(E115:J115)</f>
        <v>0</v>
      </c>
      <c r="E115" s="18">
        <v>0</v>
      </c>
      <c r="F115" s="18">
        <v>0</v>
      </c>
      <c r="G115" s="18">
        <v>0</v>
      </c>
      <c r="H115" s="18">
        <v>0</v>
      </c>
      <c r="I115" s="18">
        <v>0</v>
      </c>
      <c r="J115" s="18">
        <v>0</v>
      </c>
      <c r="K115" s="14"/>
      <c r="AH115" s="31"/>
      <c r="AI115" s="31"/>
      <c r="AJ115" s="31"/>
      <c r="AK115" s="31"/>
      <c r="AL115" s="31"/>
      <c r="AM115" s="31"/>
      <c r="AN115" s="31"/>
      <c r="AO115" s="10"/>
      <c r="AP115" s="10"/>
      <c r="AQ115" s="10"/>
      <c r="AR115" s="10"/>
      <c r="AS115" s="10"/>
      <c r="AT115" s="10"/>
      <c r="AU115" s="10"/>
      <c r="AV115" s="10"/>
      <c r="AW115" s="10"/>
    </row>
    <row r="116" spans="1:49" s="1" customFormat="1" ht="15.75" customHeight="1" x14ac:dyDescent="0.2">
      <c r="A116" s="14">
        <v>101</v>
      </c>
      <c r="B116" s="16" t="s">
        <v>30</v>
      </c>
      <c r="C116" s="17"/>
      <c r="D116" s="18">
        <f>SUM(E116:J116)</f>
        <v>0</v>
      </c>
      <c r="E116" s="18">
        <v>0</v>
      </c>
      <c r="F116" s="18">
        <v>0</v>
      </c>
      <c r="G116" s="18">
        <v>0</v>
      </c>
      <c r="H116" s="18">
        <v>0</v>
      </c>
      <c r="I116" s="18">
        <v>0</v>
      </c>
      <c r="J116" s="18">
        <v>0</v>
      </c>
      <c r="K116" s="14"/>
      <c r="AH116" s="31"/>
      <c r="AI116" s="31"/>
      <c r="AJ116" s="31"/>
      <c r="AK116" s="31"/>
      <c r="AL116" s="31"/>
      <c r="AM116" s="31"/>
      <c r="AN116" s="31"/>
      <c r="AO116" s="10"/>
      <c r="AP116" s="10"/>
      <c r="AQ116" s="10"/>
      <c r="AR116" s="10"/>
      <c r="AS116" s="10"/>
      <c r="AT116" s="10"/>
      <c r="AU116" s="10"/>
      <c r="AV116" s="10"/>
      <c r="AW116" s="10"/>
    </row>
    <row r="117" spans="1:49" s="1" customFormat="1" ht="15.75" customHeight="1" x14ac:dyDescent="0.2">
      <c r="A117" s="14">
        <v>102</v>
      </c>
      <c r="B117" s="16" t="s">
        <v>31</v>
      </c>
      <c r="C117" s="17"/>
      <c r="D117" s="18">
        <f>SUM(E117:J117)</f>
        <v>0</v>
      </c>
      <c r="E117" s="18">
        <v>0</v>
      </c>
      <c r="F117" s="18">
        <v>0</v>
      </c>
      <c r="G117" s="18">
        <v>0</v>
      </c>
      <c r="H117" s="18">
        <v>0</v>
      </c>
      <c r="I117" s="18">
        <v>0</v>
      </c>
      <c r="J117" s="18">
        <v>0</v>
      </c>
      <c r="K117" s="14"/>
      <c r="AH117" s="31"/>
      <c r="AI117" s="31"/>
      <c r="AJ117" s="31"/>
      <c r="AK117" s="31"/>
      <c r="AL117" s="31"/>
      <c r="AM117" s="31"/>
      <c r="AN117" s="31"/>
      <c r="AO117" s="10"/>
      <c r="AP117" s="10"/>
      <c r="AQ117" s="10"/>
      <c r="AR117" s="10"/>
      <c r="AS117" s="10"/>
      <c r="AT117" s="10"/>
      <c r="AU117" s="10"/>
      <c r="AV117" s="10"/>
      <c r="AW117" s="10"/>
    </row>
    <row r="118" spans="1:49" s="1" customFormat="1" ht="15.75" customHeight="1" x14ac:dyDescent="0.2">
      <c r="A118" s="14">
        <v>103</v>
      </c>
      <c r="B118" s="16" t="s">
        <v>33</v>
      </c>
      <c r="C118" s="17"/>
      <c r="D118" s="18">
        <f>SUM(E118:J118)</f>
        <v>0</v>
      </c>
      <c r="E118" s="18">
        <v>0</v>
      </c>
      <c r="F118" s="18">
        <v>0</v>
      </c>
      <c r="G118" s="18">
        <v>0</v>
      </c>
      <c r="H118" s="18">
        <v>0</v>
      </c>
      <c r="I118" s="18">
        <v>0</v>
      </c>
      <c r="J118" s="18">
        <v>0</v>
      </c>
      <c r="K118" s="14"/>
      <c r="AH118" s="31"/>
      <c r="AI118" s="31"/>
      <c r="AJ118" s="31"/>
      <c r="AK118" s="31"/>
      <c r="AL118" s="31"/>
      <c r="AM118" s="31"/>
      <c r="AN118" s="31"/>
      <c r="AO118" s="10"/>
      <c r="AP118" s="10"/>
      <c r="AQ118" s="10"/>
      <c r="AR118" s="10"/>
      <c r="AS118" s="10"/>
      <c r="AT118" s="10"/>
      <c r="AU118" s="10"/>
      <c r="AV118" s="10"/>
      <c r="AW118" s="10"/>
    </row>
    <row r="119" spans="1:49" s="1" customFormat="1" ht="15.75" customHeight="1" x14ac:dyDescent="0.2">
      <c r="A119" s="14">
        <v>104</v>
      </c>
      <c r="B119" s="22" t="s">
        <v>34</v>
      </c>
      <c r="C119" s="23"/>
      <c r="D119" s="24"/>
      <c r="E119" s="24"/>
      <c r="F119" s="24"/>
      <c r="G119" s="24"/>
      <c r="H119" s="24"/>
      <c r="I119" s="24"/>
      <c r="J119" s="24"/>
      <c r="K119" s="14"/>
      <c r="AH119" s="31"/>
      <c r="AI119" s="31"/>
      <c r="AJ119" s="31"/>
      <c r="AK119" s="31"/>
      <c r="AL119" s="31"/>
      <c r="AM119" s="31"/>
      <c r="AN119" s="31"/>
      <c r="AO119" s="10"/>
      <c r="AP119" s="10"/>
      <c r="AQ119" s="10"/>
      <c r="AR119" s="10"/>
      <c r="AS119" s="10"/>
      <c r="AT119" s="10"/>
      <c r="AU119" s="10"/>
      <c r="AV119" s="10"/>
      <c r="AW119" s="10"/>
    </row>
    <row r="120" spans="1:49" s="1" customFormat="1" ht="31.5" customHeight="1" x14ac:dyDescent="0.2">
      <c r="A120" s="14">
        <v>105</v>
      </c>
      <c r="B120" s="41" t="s">
        <v>35</v>
      </c>
      <c r="C120" s="42"/>
      <c r="D120" s="24"/>
      <c r="E120" s="24"/>
      <c r="F120" s="24"/>
      <c r="G120" s="24"/>
      <c r="H120" s="24"/>
      <c r="I120" s="24"/>
      <c r="J120" s="24"/>
      <c r="K120" s="14"/>
      <c r="AH120" s="31"/>
      <c r="AI120" s="31"/>
      <c r="AJ120" s="31"/>
      <c r="AK120" s="31"/>
      <c r="AL120" s="31"/>
      <c r="AM120" s="31"/>
      <c r="AN120" s="31"/>
      <c r="AO120" s="10"/>
      <c r="AP120" s="10"/>
      <c r="AQ120" s="10"/>
      <c r="AR120" s="10"/>
      <c r="AS120" s="10"/>
      <c r="AT120" s="10"/>
      <c r="AU120" s="10"/>
      <c r="AV120" s="10"/>
      <c r="AW120" s="10"/>
    </row>
    <row r="121" spans="1:49" s="1" customFormat="1" ht="31.5" customHeight="1" x14ac:dyDescent="0.2">
      <c r="A121" s="14">
        <v>106</v>
      </c>
      <c r="B121" s="41" t="s">
        <v>36</v>
      </c>
      <c r="C121" s="42"/>
      <c r="D121" s="24"/>
      <c r="E121" s="24"/>
      <c r="F121" s="24"/>
      <c r="G121" s="24"/>
      <c r="H121" s="24"/>
      <c r="I121" s="24"/>
      <c r="J121" s="24"/>
      <c r="K121" s="14"/>
      <c r="AH121" s="31"/>
      <c r="AI121" s="31"/>
      <c r="AJ121" s="31"/>
      <c r="AK121" s="31"/>
      <c r="AL121" s="31"/>
      <c r="AM121" s="31"/>
      <c r="AN121" s="31"/>
      <c r="AO121" s="10"/>
      <c r="AP121" s="10"/>
      <c r="AQ121" s="10"/>
      <c r="AR121" s="10"/>
      <c r="AS121" s="10"/>
      <c r="AT121" s="10"/>
      <c r="AU121" s="10"/>
      <c r="AV121" s="10"/>
      <c r="AW121" s="10"/>
    </row>
    <row r="122" spans="1:49" s="1" customFormat="1" ht="106.5" customHeight="1" x14ac:dyDescent="0.2">
      <c r="A122" s="14">
        <v>107</v>
      </c>
      <c r="B122" s="16" t="s">
        <v>64</v>
      </c>
      <c r="C122" s="17" t="s">
        <v>65</v>
      </c>
      <c r="D122" s="18">
        <f>D123+D124+D125+D128</f>
        <v>90</v>
      </c>
      <c r="E122" s="18">
        <f>E123+E124+E125+E128</f>
        <v>90</v>
      </c>
      <c r="F122" s="18">
        <f>F123+F124+F125+F128</f>
        <v>0</v>
      </c>
      <c r="G122" s="18">
        <f>G123+G124+G125+G128</f>
        <v>0</v>
      </c>
      <c r="H122" s="18">
        <f>H123+H124+H125+H128</f>
        <v>0</v>
      </c>
      <c r="I122" s="18">
        <f t="shared" ref="I122" si="30">I123+I124+I125+I128</f>
        <v>0</v>
      </c>
      <c r="J122" s="18">
        <f>J123+J124+J125+J128</f>
        <v>0</v>
      </c>
      <c r="K122" s="14" t="s">
        <v>66</v>
      </c>
      <c r="AH122" s="31"/>
      <c r="AI122" s="31"/>
      <c r="AJ122" s="31"/>
      <c r="AK122" s="31"/>
      <c r="AL122" s="31"/>
      <c r="AM122" s="31"/>
      <c r="AN122" s="31"/>
      <c r="AO122" s="10"/>
      <c r="AP122" s="10"/>
      <c r="AQ122" s="10"/>
      <c r="AR122" s="10"/>
      <c r="AS122" s="10"/>
      <c r="AT122" s="10"/>
      <c r="AU122" s="10"/>
      <c r="AV122" s="10"/>
      <c r="AW122" s="10"/>
    </row>
    <row r="123" spans="1:49" s="1" customFormat="1" ht="15.75" customHeight="1" x14ac:dyDescent="0.2">
      <c r="A123" s="14">
        <v>108</v>
      </c>
      <c r="B123" s="16" t="s">
        <v>29</v>
      </c>
      <c r="C123" s="17"/>
      <c r="D123" s="18">
        <f t="shared" ref="D123:D128" si="31">SUM(E123:K123)</f>
        <v>0</v>
      </c>
      <c r="E123" s="18">
        <v>0</v>
      </c>
      <c r="F123" s="18">
        <v>0</v>
      </c>
      <c r="G123" s="18">
        <v>0</v>
      </c>
      <c r="H123" s="18">
        <v>0</v>
      </c>
      <c r="I123" s="18">
        <v>0</v>
      </c>
      <c r="J123" s="18">
        <v>0</v>
      </c>
      <c r="K123" s="19"/>
      <c r="AH123" s="31"/>
      <c r="AI123" s="31"/>
      <c r="AJ123" s="31"/>
      <c r="AK123" s="31"/>
      <c r="AL123" s="31"/>
      <c r="AM123" s="31"/>
      <c r="AN123" s="31"/>
      <c r="AO123" s="10"/>
      <c r="AP123" s="10"/>
      <c r="AQ123" s="10"/>
      <c r="AR123" s="10"/>
      <c r="AS123" s="10"/>
      <c r="AT123" s="10"/>
      <c r="AU123" s="10"/>
      <c r="AV123" s="10"/>
      <c r="AW123" s="10"/>
    </row>
    <row r="124" spans="1:49" s="1" customFormat="1" ht="15.75" customHeight="1" x14ac:dyDescent="0.2">
      <c r="A124" s="14">
        <v>109</v>
      </c>
      <c r="B124" s="16" t="s">
        <v>30</v>
      </c>
      <c r="C124" s="17"/>
      <c r="D124" s="18">
        <f t="shared" si="31"/>
        <v>0</v>
      </c>
      <c r="E124" s="18">
        <v>0</v>
      </c>
      <c r="F124" s="18">
        <v>0</v>
      </c>
      <c r="G124" s="18">
        <v>0</v>
      </c>
      <c r="H124" s="18">
        <v>0</v>
      </c>
      <c r="I124" s="18">
        <v>0</v>
      </c>
      <c r="J124" s="18">
        <v>0</v>
      </c>
      <c r="K124" s="19"/>
      <c r="AH124" s="31"/>
      <c r="AI124" s="31"/>
      <c r="AJ124" s="31"/>
      <c r="AK124" s="31"/>
      <c r="AL124" s="31"/>
      <c r="AM124" s="31"/>
      <c r="AN124" s="31"/>
      <c r="AO124" s="10"/>
      <c r="AP124" s="10"/>
      <c r="AQ124" s="10"/>
      <c r="AR124" s="10"/>
      <c r="AS124" s="10"/>
      <c r="AT124" s="10"/>
      <c r="AU124" s="10"/>
      <c r="AV124" s="10"/>
      <c r="AW124" s="10"/>
    </row>
    <row r="125" spans="1:49" s="1" customFormat="1" ht="15.75" customHeight="1" x14ac:dyDescent="0.2">
      <c r="A125" s="14">
        <v>110</v>
      </c>
      <c r="B125" s="16" t="s">
        <v>31</v>
      </c>
      <c r="C125" s="17"/>
      <c r="D125" s="18">
        <f t="shared" si="31"/>
        <v>90</v>
      </c>
      <c r="E125" s="18">
        <f>E126+E127</f>
        <v>90</v>
      </c>
      <c r="F125" s="18">
        <f t="shared" ref="F125:J125" si="32">F126+F127</f>
        <v>0</v>
      </c>
      <c r="G125" s="18">
        <f t="shared" si="32"/>
        <v>0</v>
      </c>
      <c r="H125" s="18">
        <f t="shared" si="32"/>
        <v>0</v>
      </c>
      <c r="I125" s="18">
        <f t="shared" si="32"/>
        <v>0</v>
      </c>
      <c r="J125" s="18">
        <f t="shared" si="32"/>
        <v>0</v>
      </c>
      <c r="K125" s="19"/>
      <c r="AH125" s="31"/>
      <c r="AI125" s="31"/>
      <c r="AJ125" s="31"/>
      <c r="AK125" s="31"/>
      <c r="AL125" s="31"/>
      <c r="AM125" s="31"/>
      <c r="AN125" s="31"/>
      <c r="AO125" s="10"/>
      <c r="AP125" s="10"/>
      <c r="AQ125" s="10"/>
      <c r="AR125" s="10"/>
      <c r="AS125" s="10"/>
      <c r="AT125" s="10"/>
      <c r="AU125" s="10"/>
      <c r="AV125" s="10"/>
      <c r="AW125" s="10"/>
    </row>
    <row r="126" spans="1:49" s="1" customFormat="1" ht="15.75" customHeight="1" x14ac:dyDescent="0.2">
      <c r="A126" s="14">
        <v>111</v>
      </c>
      <c r="B126" s="16"/>
      <c r="C126" s="17" t="s">
        <v>51</v>
      </c>
      <c r="D126" s="18">
        <f t="shared" si="31"/>
        <v>0</v>
      </c>
      <c r="E126" s="18">
        <v>0</v>
      </c>
      <c r="F126" s="18">
        <v>0</v>
      </c>
      <c r="G126" s="18">
        <v>0</v>
      </c>
      <c r="H126" s="18">
        <v>0</v>
      </c>
      <c r="I126" s="18">
        <v>0</v>
      </c>
      <c r="J126" s="18">
        <v>0</v>
      </c>
      <c r="K126" s="19"/>
      <c r="AH126" s="31"/>
      <c r="AI126" s="31"/>
      <c r="AJ126" s="31"/>
      <c r="AK126" s="31"/>
      <c r="AL126" s="31"/>
      <c r="AM126" s="31"/>
      <c r="AN126" s="31"/>
      <c r="AO126" s="10"/>
      <c r="AP126" s="10"/>
      <c r="AQ126" s="10"/>
      <c r="AR126" s="10"/>
      <c r="AS126" s="10"/>
      <c r="AT126" s="10"/>
      <c r="AU126" s="10"/>
      <c r="AV126" s="10"/>
      <c r="AW126" s="10"/>
    </row>
    <row r="127" spans="1:49" s="1" customFormat="1" ht="15.75" customHeight="1" x14ac:dyDescent="0.2">
      <c r="A127" s="14">
        <v>112</v>
      </c>
      <c r="B127" s="16"/>
      <c r="C127" s="17" t="s">
        <v>62</v>
      </c>
      <c r="D127" s="18">
        <f t="shared" si="31"/>
        <v>90</v>
      </c>
      <c r="E127" s="18">
        <v>90</v>
      </c>
      <c r="F127" s="18">
        <v>0</v>
      </c>
      <c r="G127" s="18">
        <v>0</v>
      </c>
      <c r="H127" s="18">
        <v>0</v>
      </c>
      <c r="I127" s="18">
        <v>0</v>
      </c>
      <c r="J127" s="18">
        <v>0</v>
      </c>
      <c r="K127" s="19"/>
      <c r="AH127" s="31"/>
      <c r="AI127" s="31"/>
      <c r="AJ127" s="31"/>
      <c r="AK127" s="31"/>
      <c r="AL127" s="31"/>
      <c r="AM127" s="31"/>
      <c r="AN127" s="31"/>
      <c r="AO127" s="10"/>
      <c r="AP127" s="10"/>
      <c r="AQ127" s="10"/>
      <c r="AR127" s="10"/>
      <c r="AS127" s="10"/>
      <c r="AT127" s="10"/>
      <c r="AU127" s="10"/>
      <c r="AV127" s="10"/>
      <c r="AW127" s="10"/>
    </row>
    <row r="128" spans="1:49" s="1" customFormat="1" ht="15.75" customHeight="1" x14ac:dyDescent="0.2">
      <c r="A128" s="14">
        <v>113</v>
      </c>
      <c r="B128" s="16" t="s">
        <v>33</v>
      </c>
      <c r="C128" s="17"/>
      <c r="D128" s="18">
        <f t="shared" si="31"/>
        <v>0</v>
      </c>
      <c r="E128" s="18">
        <v>0</v>
      </c>
      <c r="F128" s="18">
        <v>0</v>
      </c>
      <c r="G128" s="18">
        <v>0</v>
      </c>
      <c r="H128" s="18">
        <v>0</v>
      </c>
      <c r="I128" s="18">
        <v>0</v>
      </c>
      <c r="J128" s="18">
        <v>0</v>
      </c>
      <c r="K128" s="19"/>
      <c r="AH128" s="31"/>
      <c r="AI128" s="31"/>
      <c r="AJ128" s="31"/>
      <c r="AK128" s="31"/>
      <c r="AL128" s="31"/>
      <c r="AM128" s="31"/>
      <c r="AN128" s="31"/>
      <c r="AO128" s="10"/>
      <c r="AP128" s="10"/>
      <c r="AQ128" s="10"/>
      <c r="AR128" s="10"/>
      <c r="AS128" s="10"/>
      <c r="AT128" s="10"/>
      <c r="AU128" s="10"/>
      <c r="AV128" s="10"/>
      <c r="AW128" s="10"/>
    </row>
    <row r="129" spans="1:49" s="1" customFormat="1" ht="15.75" customHeight="1" x14ac:dyDescent="0.2">
      <c r="A129" s="14">
        <v>114</v>
      </c>
      <c r="B129" s="22" t="s">
        <v>34</v>
      </c>
      <c r="C129" s="23"/>
      <c r="D129" s="24"/>
      <c r="E129" s="24"/>
      <c r="F129" s="24"/>
      <c r="G129" s="24"/>
      <c r="H129" s="24"/>
      <c r="I129" s="24"/>
      <c r="J129" s="24"/>
      <c r="K129" s="19"/>
      <c r="AH129" s="31"/>
      <c r="AI129" s="31"/>
      <c r="AJ129" s="31"/>
      <c r="AK129" s="31"/>
      <c r="AL129" s="31"/>
      <c r="AM129" s="31"/>
      <c r="AN129" s="31"/>
      <c r="AO129" s="10"/>
      <c r="AP129" s="10"/>
      <c r="AQ129" s="10"/>
      <c r="AR129" s="10"/>
      <c r="AS129" s="10"/>
      <c r="AT129" s="10"/>
      <c r="AU129" s="10"/>
      <c r="AV129" s="10"/>
      <c r="AW129" s="10"/>
    </row>
    <row r="130" spans="1:49" s="1" customFormat="1" ht="31.5" customHeight="1" x14ac:dyDescent="0.2">
      <c r="A130" s="14">
        <v>115</v>
      </c>
      <c r="B130" s="41" t="s">
        <v>35</v>
      </c>
      <c r="C130" s="42"/>
      <c r="D130" s="24"/>
      <c r="E130" s="24"/>
      <c r="F130" s="24"/>
      <c r="G130" s="24"/>
      <c r="H130" s="24"/>
      <c r="I130" s="24"/>
      <c r="J130" s="24"/>
      <c r="K130" s="19"/>
      <c r="AH130" s="31"/>
      <c r="AI130" s="31"/>
      <c r="AJ130" s="31"/>
      <c r="AK130" s="31"/>
      <c r="AL130" s="31"/>
      <c r="AM130" s="31"/>
      <c r="AN130" s="31"/>
      <c r="AO130" s="10"/>
      <c r="AP130" s="10"/>
      <c r="AQ130" s="10"/>
      <c r="AR130" s="10"/>
      <c r="AS130" s="10"/>
      <c r="AT130" s="10"/>
      <c r="AU130" s="10"/>
      <c r="AV130" s="10"/>
      <c r="AW130" s="10"/>
    </row>
    <row r="131" spans="1:49" s="1" customFormat="1" ht="31.5" customHeight="1" x14ac:dyDescent="0.2">
      <c r="A131" s="14">
        <v>116</v>
      </c>
      <c r="B131" s="41" t="s">
        <v>36</v>
      </c>
      <c r="C131" s="42"/>
      <c r="D131" s="24"/>
      <c r="E131" s="24"/>
      <c r="F131" s="24"/>
      <c r="G131" s="24"/>
      <c r="H131" s="24"/>
      <c r="I131" s="24"/>
      <c r="J131" s="24"/>
      <c r="K131" s="19"/>
      <c r="AH131" s="31"/>
      <c r="AI131" s="31"/>
      <c r="AJ131" s="31"/>
      <c r="AK131" s="31"/>
      <c r="AL131" s="31"/>
      <c r="AM131" s="31"/>
      <c r="AN131" s="31"/>
      <c r="AO131" s="10"/>
      <c r="AP131" s="10"/>
      <c r="AQ131" s="10"/>
      <c r="AR131" s="10"/>
      <c r="AS131" s="10"/>
      <c r="AT131" s="10"/>
      <c r="AU131" s="10"/>
      <c r="AV131" s="10"/>
      <c r="AW131" s="10"/>
    </row>
    <row r="132" spans="1:49" s="1" customFormat="1" ht="93" customHeight="1" x14ac:dyDescent="0.2">
      <c r="A132" s="14">
        <v>117</v>
      </c>
      <c r="B132" s="16" t="s">
        <v>67</v>
      </c>
      <c r="C132" s="17" t="s">
        <v>51</v>
      </c>
      <c r="D132" s="18">
        <f>SUM(D133:D136)</f>
        <v>0</v>
      </c>
      <c r="E132" s="18">
        <f t="shared" ref="E132:J132" si="33">SUM(E133:E136)</f>
        <v>0</v>
      </c>
      <c r="F132" s="18">
        <f t="shared" si="33"/>
        <v>0</v>
      </c>
      <c r="G132" s="18">
        <f t="shared" si="33"/>
        <v>0</v>
      </c>
      <c r="H132" s="18">
        <f t="shared" si="33"/>
        <v>0</v>
      </c>
      <c r="I132" s="18">
        <f t="shared" si="33"/>
        <v>0</v>
      </c>
      <c r="J132" s="18">
        <f t="shared" si="33"/>
        <v>0</v>
      </c>
      <c r="K132" s="14" t="s">
        <v>66</v>
      </c>
      <c r="AH132" s="31"/>
      <c r="AI132" s="31"/>
      <c r="AJ132" s="31"/>
      <c r="AK132" s="31"/>
      <c r="AL132" s="31"/>
      <c r="AM132" s="31"/>
      <c r="AN132" s="31"/>
      <c r="AO132" s="10"/>
      <c r="AP132" s="10"/>
      <c r="AQ132" s="10"/>
      <c r="AR132" s="10"/>
      <c r="AS132" s="10"/>
      <c r="AT132" s="10"/>
      <c r="AU132" s="10"/>
      <c r="AV132" s="10"/>
      <c r="AW132" s="10"/>
    </row>
    <row r="133" spans="1:49" s="1" customFormat="1" ht="15.75" customHeight="1" x14ac:dyDescent="0.2">
      <c r="A133" s="14">
        <v>118</v>
      </c>
      <c r="B133" s="16" t="s">
        <v>29</v>
      </c>
      <c r="C133" s="17"/>
      <c r="D133" s="18">
        <f>SUM(E133:J133)</f>
        <v>0</v>
      </c>
      <c r="E133" s="18">
        <v>0</v>
      </c>
      <c r="F133" s="18">
        <v>0</v>
      </c>
      <c r="G133" s="18">
        <v>0</v>
      </c>
      <c r="H133" s="18">
        <v>0</v>
      </c>
      <c r="I133" s="18">
        <v>0</v>
      </c>
      <c r="J133" s="18">
        <v>0</v>
      </c>
      <c r="K133" s="14"/>
      <c r="AH133" s="31"/>
      <c r="AI133" s="31"/>
      <c r="AJ133" s="31"/>
      <c r="AK133" s="31"/>
      <c r="AL133" s="31"/>
      <c r="AM133" s="31"/>
      <c r="AN133" s="31"/>
      <c r="AO133" s="10"/>
      <c r="AP133" s="10"/>
      <c r="AQ133" s="10"/>
      <c r="AR133" s="10"/>
      <c r="AS133" s="10"/>
      <c r="AT133" s="10"/>
      <c r="AU133" s="10"/>
      <c r="AV133" s="10"/>
      <c r="AW133" s="10"/>
    </row>
    <row r="134" spans="1:49" s="1" customFormat="1" ht="15.75" customHeight="1" x14ac:dyDescent="0.2">
      <c r="A134" s="14">
        <v>119</v>
      </c>
      <c r="B134" s="16" t="s">
        <v>30</v>
      </c>
      <c r="C134" s="17"/>
      <c r="D134" s="18">
        <f t="shared" ref="D134:D136" si="34">SUM(E134:J134)</f>
        <v>0</v>
      </c>
      <c r="E134" s="18">
        <v>0</v>
      </c>
      <c r="F134" s="18">
        <v>0</v>
      </c>
      <c r="G134" s="18">
        <v>0</v>
      </c>
      <c r="H134" s="18">
        <v>0</v>
      </c>
      <c r="I134" s="18">
        <v>0</v>
      </c>
      <c r="J134" s="18">
        <v>0</v>
      </c>
      <c r="K134" s="14"/>
      <c r="AH134" s="31"/>
      <c r="AI134" s="31"/>
      <c r="AJ134" s="31"/>
      <c r="AK134" s="31"/>
      <c r="AL134" s="31"/>
      <c r="AM134" s="31"/>
      <c r="AN134" s="31"/>
      <c r="AO134" s="10"/>
      <c r="AP134" s="10"/>
      <c r="AQ134" s="10"/>
      <c r="AR134" s="10"/>
      <c r="AS134" s="10"/>
      <c r="AT134" s="10"/>
      <c r="AU134" s="10"/>
      <c r="AV134" s="10"/>
      <c r="AW134" s="10"/>
    </row>
    <row r="135" spans="1:49" s="1" customFormat="1" ht="15.75" customHeight="1" x14ac:dyDescent="0.2">
      <c r="A135" s="14">
        <v>120</v>
      </c>
      <c r="B135" s="16" t="s">
        <v>31</v>
      </c>
      <c r="C135" s="17"/>
      <c r="D135" s="18">
        <f t="shared" si="34"/>
        <v>0</v>
      </c>
      <c r="E135" s="18">
        <v>0</v>
      </c>
      <c r="F135" s="18">
        <v>0</v>
      </c>
      <c r="G135" s="18">
        <v>0</v>
      </c>
      <c r="H135" s="18">
        <v>0</v>
      </c>
      <c r="I135" s="18">
        <v>0</v>
      </c>
      <c r="J135" s="18">
        <v>0</v>
      </c>
      <c r="K135" s="14"/>
      <c r="AH135" s="31"/>
      <c r="AI135" s="31"/>
      <c r="AJ135" s="31"/>
      <c r="AK135" s="31"/>
      <c r="AL135" s="31"/>
      <c r="AM135" s="31"/>
      <c r="AN135" s="31"/>
      <c r="AO135" s="10"/>
      <c r="AP135" s="10"/>
      <c r="AQ135" s="10"/>
      <c r="AR135" s="10"/>
      <c r="AS135" s="10"/>
      <c r="AT135" s="10"/>
      <c r="AU135" s="10"/>
      <c r="AV135" s="10"/>
      <c r="AW135" s="10"/>
    </row>
    <row r="136" spans="1:49" s="1" customFormat="1" ht="15.75" customHeight="1" x14ac:dyDescent="0.2">
      <c r="A136" s="14">
        <v>121</v>
      </c>
      <c r="B136" s="16" t="s">
        <v>33</v>
      </c>
      <c r="C136" s="17"/>
      <c r="D136" s="18">
        <f t="shared" si="34"/>
        <v>0</v>
      </c>
      <c r="E136" s="18">
        <v>0</v>
      </c>
      <c r="F136" s="18">
        <v>0</v>
      </c>
      <c r="G136" s="18">
        <v>0</v>
      </c>
      <c r="H136" s="18">
        <v>0</v>
      </c>
      <c r="I136" s="18">
        <v>0</v>
      </c>
      <c r="J136" s="18">
        <v>0</v>
      </c>
      <c r="K136" s="14"/>
      <c r="AH136" s="31"/>
      <c r="AI136" s="31"/>
      <c r="AJ136" s="31"/>
      <c r="AK136" s="31"/>
      <c r="AL136" s="31"/>
      <c r="AM136" s="31"/>
      <c r="AN136" s="31"/>
      <c r="AO136" s="10"/>
      <c r="AP136" s="10"/>
      <c r="AQ136" s="10"/>
      <c r="AR136" s="10"/>
      <c r="AS136" s="10"/>
      <c r="AT136" s="10"/>
      <c r="AU136" s="10"/>
      <c r="AV136" s="10"/>
      <c r="AW136" s="10"/>
    </row>
    <row r="137" spans="1:49" s="1" customFormat="1" ht="15.75" customHeight="1" x14ac:dyDescent="0.2">
      <c r="A137" s="14">
        <v>122</v>
      </c>
      <c r="B137" s="22" t="s">
        <v>34</v>
      </c>
      <c r="C137" s="23"/>
      <c r="D137" s="24"/>
      <c r="E137" s="24"/>
      <c r="F137" s="24"/>
      <c r="G137" s="24"/>
      <c r="H137" s="24"/>
      <c r="I137" s="24"/>
      <c r="J137" s="24"/>
      <c r="K137" s="14"/>
      <c r="AH137" s="31"/>
      <c r="AI137" s="31"/>
      <c r="AJ137" s="31"/>
      <c r="AK137" s="31"/>
      <c r="AL137" s="31"/>
      <c r="AM137" s="31"/>
      <c r="AN137" s="31"/>
      <c r="AO137" s="10"/>
      <c r="AP137" s="10"/>
      <c r="AQ137" s="10"/>
      <c r="AR137" s="10"/>
      <c r="AS137" s="10"/>
      <c r="AT137" s="10"/>
      <c r="AU137" s="10"/>
      <c r="AV137" s="10"/>
      <c r="AW137" s="10"/>
    </row>
    <row r="138" spans="1:49" s="1" customFormat="1" ht="31.5" customHeight="1" x14ac:dyDescent="0.2">
      <c r="A138" s="14">
        <v>123</v>
      </c>
      <c r="B138" s="41" t="s">
        <v>35</v>
      </c>
      <c r="C138" s="42"/>
      <c r="D138" s="24"/>
      <c r="E138" s="24"/>
      <c r="F138" s="24"/>
      <c r="G138" s="24"/>
      <c r="H138" s="24"/>
      <c r="I138" s="24"/>
      <c r="J138" s="24"/>
      <c r="K138" s="14"/>
      <c r="AH138" s="31"/>
      <c r="AI138" s="31"/>
      <c r="AJ138" s="31"/>
      <c r="AK138" s="31"/>
      <c r="AL138" s="31"/>
      <c r="AM138" s="31"/>
      <c r="AN138" s="31"/>
      <c r="AO138" s="10"/>
      <c r="AP138" s="10"/>
      <c r="AQ138" s="10"/>
      <c r="AR138" s="10"/>
      <c r="AS138" s="10"/>
      <c r="AT138" s="10"/>
      <c r="AU138" s="10"/>
      <c r="AV138" s="10"/>
      <c r="AW138" s="10"/>
    </row>
    <row r="139" spans="1:49" s="1" customFormat="1" ht="31.5" customHeight="1" x14ac:dyDescent="0.2">
      <c r="A139" s="14">
        <v>124</v>
      </c>
      <c r="B139" s="41" t="s">
        <v>36</v>
      </c>
      <c r="C139" s="42"/>
      <c r="D139" s="24"/>
      <c r="E139" s="24"/>
      <c r="F139" s="24"/>
      <c r="G139" s="24"/>
      <c r="H139" s="24"/>
      <c r="I139" s="24"/>
      <c r="J139" s="24"/>
      <c r="K139" s="14"/>
      <c r="AH139" s="31"/>
      <c r="AI139" s="31"/>
      <c r="AJ139" s="31"/>
      <c r="AK139" s="31"/>
      <c r="AL139" s="31"/>
      <c r="AM139" s="31"/>
      <c r="AN139" s="31"/>
      <c r="AO139" s="10"/>
      <c r="AP139" s="10"/>
      <c r="AQ139" s="10"/>
      <c r="AR139" s="10"/>
      <c r="AS139" s="10"/>
      <c r="AT139" s="10"/>
      <c r="AU139" s="10"/>
      <c r="AV139" s="10"/>
      <c r="AW139" s="10"/>
    </row>
    <row r="140" spans="1:49" s="1" customFormat="1" ht="93.75" customHeight="1" x14ac:dyDescent="0.2">
      <c r="A140" s="14">
        <v>125</v>
      </c>
      <c r="B140" s="16" t="s">
        <v>68</v>
      </c>
      <c r="C140" s="17" t="s">
        <v>51</v>
      </c>
      <c r="D140" s="18">
        <f>SUM(D141:D144)</f>
        <v>0</v>
      </c>
      <c r="E140" s="18">
        <f t="shared" ref="E140:J140" si="35">SUM(E141:E144)</f>
        <v>0</v>
      </c>
      <c r="F140" s="18">
        <f t="shared" si="35"/>
        <v>0</v>
      </c>
      <c r="G140" s="18">
        <f t="shared" si="35"/>
        <v>0</v>
      </c>
      <c r="H140" s="18">
        <f t="shared" si="35"/>
        <v>0</v>
      </c>
      <c r="I140" s="18">
        <f t="shared" si="35"/>
        <v>0</v>
      </c>
      <c r="J140" s="18">
        <f t="shared" si="35"/>
        <v>0</v>
      </c>
      <c r="K140" s="14" t="s">
        <v>69</v>
      </c>
      <c r="AH140" s="31"/>
      <c r="AI140" s="31"/>
      <c r="AJ140" s="31"/>
      <c r="AK140" s="31"/>
      <c r="AL140" s="31"/>
      <c r="AM140" s="31"/>
      <c r="AN140" s="31"/>
      <c r="AO140" s="10"/>
      <c r="AP140" s="10"/>
      <c r="AQ140" s="10"/>
      <c r="AR140" s="10"/>
      <c r="AS140" s="10"/>
      <c r="AT140" s="10"/>
      <c r="AU140" s="10"/>
      <c r="AV140" s="10"/>
      <c r="AW140" s="10"/>
    </row>
    <row r="141" spans="1:49" s="1" customFormat="1" ht="15.75" customHeight="1" x14ac:dyDescent="0.2">
      <c r="A141" s="14">
        <v>126</v>
      </c>
      <c r="B141" s="16" t="s">
        <v>29</v>
      </c>
      <c r="C141" s="17"/>
      <c r="D141" s="18">
        <f>SUM(E141:J141)</f>
        <v>0</v>
      </c>
      <c r="E141" s="18">
        <v>0</v>
      </c>
      <c r="F141" s="18">
        <v>0</v>
      </c>
      <c r="G141" s="18">
        <v>0</v>
      </c>
      <c r="H141" s="18">
        <v>0</v>
      </c>
      <c r="I141" s="18">
        <v>0</v>
      </c>
      <c r="J141" s="18">
        <v>0</v>
      </c>
      <c r="K141" s="14"/>
      <c r="AH141" s="31"/>
      <c r="AI141" s="31"/>
      <c r="AJ141" s="31"/>
      <c r="AK141" s="31"/>
      <c r="AL141" s="31"/>
      <c r="AM141" s="31"/>
      <c r="AN141" s="31"/>
      <c r="AO141" s="10"/>
      <c r="AP141" s="10"/>
      <c r="AQ141" s="10"/>
      <c r="AR141" s="10"/>
      <c r="AS141" s="10"/>
      <c r="AT141" s="10"/>
      <c r="AU141" s="10"/>
      <c r="AV141" s="10"/>
      <c r="AW141" s="10"/>
    </row>
    <row r="142" spans="1:49" s="1" customFormat="1" ht="15.75" customHeight="1" x14ac:dyDescent="0.2">
      <c r="A142" s="14">
        <v>127</v>
      </c>
      <c r="B142" s="16" t="s">
        <v>30</v>
      </c>
      <c r="C142" s="17"/>
      <c r="D142" s="18">
        <f t="shared" ref="D142:D144" si="36">SUM(E142:J142)</f>
        <v>0</v>
      </c>
      <c r="E142" s="18">
        <v>0</v>
      </c>
      <c r="F142" s="18">
        <v>0</v>
      </c>
      <c r="G142" s="18">
        <v>0</v>
      </c>
      <c r="H142" s="18">
        <v>0</v>
      </c>
      <c r="I142" s="18">
        <v>0</v>
      </c>
      <c r="J142" s="18">
        <v>0</v>
      </c>
      <c r="K142" s="14"/>
      <c r="AH142" s="31"/>
      <c r="AI142" s="31"/>
      <c r="AJ142" s="31"/>
      <c r="AK142" s="31"/>
      <c r="AL142" s="31"/>
      <c r="AM142" s="31"/>
      <c r="AN142" s="31"/>
      <c r="AO142" s="10"/>
      <c r="AP142" s="10"/>
      <c r="AQ142" s="10"/>
      <c r="AR142" s="10"/>
      <c r="AS142" s="10"/>
      <c r="AT142" s="10"/>
      <c r="AU142" s="10"/>
      <c r="AV142" s="10"/>
      <c r="AW142" s="10"/>
    </row>
    <row r="143" spans="1:49" s="1" customFormat="1" ht="15.75" customHeight="1" x14ac:dyDescent="0.2">
      <c r="A143" s="14">
        <v>128</v>
      </c>
      <c r="B143" s="16" t="s">
        <v>31</v>
      </c>
      <c r="C143" s="17"/>
      <c r="D143" s="18">
        <f t="shared" si="36"/>
        <v>0</v>
      </c>
      <c r="E143" s="18">
        <v>0</v>
      </c>
      <c r="F143" s="18">
        <v>0</v>
      </c>
      <c r="G143" s="18">
        <v>0</v>
      </c>
      <c r="H143" s="18">
        <v>0</v>
      </c>
      <c r="I143" s="18">
        <v>0</v>
      </c>
      <c r="J143" s="18">
        <v>0</v>
      </c>
      <c r="K143" s="14"/>
      <c r="AH143" s="31"/>
      <c r="AI143" s="31"/>
      <c r="AJ143" s="31"/>
      <c r="AK143" s="31"/>
      <c r="AL143" s="31"/>
      <c r="AM143" s="31"/>
      <c r="AN143" s="31"/>
      <c r="AO143" s="10"/>
      <c r="AP143" s="10"/>
      <c r="AQ143" s="10"/>
      <c r="AR143" s="10"/>
      <c r="AS143" s="10"/>
      <c r="AT143" s="10"/>
      <c r="AU143" s="10"/>
      <c r="AV143" s="10"/>
      <c r="AW143" s="10"/>
    </row>
    <row r="144" spans="1:49" s="1" customFormat="1" ht="15.75" customHeight="1" x14ac:dyDescent="0.2">
      <c r="A144" s="14">
        <v>129</v>
      </c>
      <c r="B144" s="16" t="s">
        <v>33</v>
      </c>
      <c r="C144" s="17"/>
      <c r="D144" s="18">
        <f t="shared" si="36"/>
        <v>0</v>
      </c>
      <c r="E144" s="18">
        <v>0</v>
      </c>
      <c r="F144" s="18">
        <v>0</v>
      </c>
      <c r="G144" s="18">
        <v>0</v>
      </c>
      <c r="H144" s="18">
        <v>0</v>
      </c>
      <c r="I144" s="18">
        <v>0</v>
      </c>
      <c r="J144" s="18">
        <v>0</v>
      </c>
      <c r="K144" s="14"/>
      <c r="AH144" s="31"/>
      <c r="AI144" s="31"/>
      <c r="AJ144" s="31"/>
      <c r="AK144" s="31"/>
      <c r="AL144" s="31"/>
      <c r="AM144" s="31"/>
      <c r="AN144" s="31"/>
      <c r="AO144" s="10"/>
      <c r="AP144" s="10"/>
      <c r="AQ144" s="10"/>
      <c r="AR144" s="10"/>
      <c r="AS144" s="10"/>
      <c r="AT144" s="10"/>
      <c r="AU144" s="10"/>
      <c r="AV144" s="10"/>
      <c r="AW144" s="10"/>
    </row>
    <row r="145" spans="1:49" s="1" customFormat="1" ht="15.75" customHeight="1" x14ac:dyDescent="0.2">
      <c r="A145" s="14">
        <v>130</v>
      </c>
      <c r="B145" s="22" t="s">
        <v>34</v>
      </c>
      <c r="C145" s="23"/>
      <c r="D145" s="24"/>
      <c r="E145" s="24"/>
      <c r="F145" s="24"/>
      <c r="G145" s="24"/>
      <c r="H145" s="24"/>
      <c r="I145" s="24"/>
      <c r="J145" s="24"/>
      <c r="K145" s="14"/>
      <c r="AH145" s="31"/>
      <c r="AI145" s="31"/>
      <c r="AJ145" s="31"/>
      <c r="AK145" s="31"/>
      <c r="AL145" s="31"/>
      <c r="AM145" s="31"/>
      <c r="AN145" s="31"/>
      <c r="AO145" s="10"/>
      <c r="AP145" s="10"/>
      <c r="AQ145" s="10"/>
      <c r="AR145" s="10"/>
      <c r="AS145" s="10"/>
      <c r="AT145" s="10"/>
      <c r="AU145" s="10"/>
      <c r="AV145" s="10"/>
      <c r="AW145" s="10"/>
    </row>
    <row r="146" spans="1:49" s="1" customFormat="1" ht="31.5" customHeight="1" x14ac:dyDescent="0.2">
      <c r="A146" s="14">
        <v>131</v>
      </c>
      <c r="B146" s="41" t="s">
        <v>35</v>
      </c>
      <c r="C146" s="42"/>
      <c r="D146" s="24"/>
      <c r="E146" s="24"/>
      <c r="F146" s="24"/>
      <c r="G146" s="24"/>
      <c r="H146" s="24"/>
      <c r="I146" s="24"/>
      <c r="J146" s="24"/>
      <c r="K146" s="14"/>
      <c r="AH146" s="31"/>
      <c r="AI146" s="31"/>
      <c r="AJ146" s="31"/>
      <c r="AK146" s="31"/>
      <c r="AL146" s="31"/>
      <c r="AM146" s="31"/>
      <c r="AN146" s="31"/>
      <c r="AO146" s="10"/>
      <c r="AP146" s="10"/>
      <c r="AQ146" s="10"/>
      <c r="AR146" s="10"/>
      <c r="AS146" s="10"/>
      <c r="AT146" s="10"/>
      <c r="AU146" s="10"/>
      <c r="AV146" s="10"/>
      <c r="AW146" s="10"/>
    </row>
    <row r="147" spans="1:49" s="1" customFormat="1" ht="31.5" customHeight="1" x14ac:dyDescent="0.2">
      <c r="A147" s="14">
        <v>132</v>
      </c>
      <c r="B147" s="41" t="s">
        <v>36</v>
      </c>
      <c r="C147" s="42"/>
      <c r="D147" s="24"/>
      <c r="E147" s="24"/>
      <c r="F147" s="24"/>
      <c r="G147" s="24"/>
      <c r="H147" s="24"/>
      <c r="I147" s="24"/>
      <c r="J147" s="24"/>
      <c r="K147" s="14"/>
      <c r="AH147" s="31"/>
      <c r="AI147" s="31"/>
      <c r="AJ147" s="31"/>
      <c r="AK147" s="31"/>
      <c r="AL147" s="31"/>
      <c r="AM147" s="31"/>
      <c r="AN147" s="31"/>
      <c r="AO147" s="10"/>
      <c r="AP147" s="10"/>
      <c r="AQ147" s="10"/>
      <c r="AR147" s="10"/>
      <c r="AS147" s="10"/>
      <c r="AT147" s="10"/>
      <c r="AU147" s="10"/>
      <c r="AV147" s="10"/>
      <c r="AW147" s="10"/>
    </row>
    <row r="148" spans="1:49" s="1" customFormat="1" ht="81" customHeight="1" x14ac:dyDescent="0.2">
      <c r="A148" s="14">
        <v>133</v>
      </c>
      <c r="B148" s="16" t="s">
        <v>70</v>
      </c>
      <c r="C148" s="17" t="s">
        <v>62</v>
      </c>
      <c r="D148" s="18">
        <f>SUM(D149:D152)</f>
        <v>270.00770999999997</v>
      </c>
      <c r="E148" s="18">
        <f t="shared" ref="E148:J148" si="37">SUM(E149:E152)</f>
        <v>270.00770999999997</v>
      </c>
      <c r="F148" s="18">
        <f t="shared" si="37"/>
        <v>0</v>
      </c>
      <c r="G148" s="18">
        <f t="shared" si="37"/>
        <v>0</v>
      </c>
      <c r="H148" s="18">
        <f t="shared" si="37"/>
        <v>0</v>
      </c>
      <c r="I148" s="18">
        <f t="shared" si="37"/>
        <v>0</v>
      </c>
      <c r="J148" s="18">
        <f t="shared" si="37"/>
        <v>0</v>
      </c>
      <c r="K148" s="14" t="s">
        <v>71</v>
      </c>
      <c r="AH148" s="31"/>
      <c r="AI148" s="31"/>
      <c r="AJ148" s="31"/>
      <c r="AK148" s="31"/>
      <c r="AL148" s="31"/>
      <c r="AM148" s="31"/>
      <c r="AN148" s="31"/>
      <c r="AO148" s="10"/>
      <c r="AP148" s="10"/>
      <c r="AQ148" s="10"/>
      <c r="AR148" s="10"/>
      <c r="AS148" s="10"/>
      <c r="AT148" s="10"/>
      <c r="AU148" s="10"/>
      <c r="AV148" s="10"/>
      <c r="AW148" s="10"/>
    </row>
    <row r="149" spans="1:49" s="1" customFormat="1" ht="15.75" customHeight="1" x14ac:dyDescent="0.2">
      <c r="A149" s="14">
        <v>134</v>
      </c>
      <c r="B149" s="16" t="s">
        <v>29</v>
      </c>
      <c r="C149" s="17"/>
      <c r="D149" s="18">
        <f>SUM(E149:J149)</f>
        <v>0</v>
      </c>
      <c r="E149" s="18">
        <v>0</v>
      </c>
      <c r="F149" s="18">
        <v>0</v>
      </c>
      <c r="G149" s="18">
        <v>0</v>
      </c>
      <c r="H149" s="18">
        <v>0</v>
      </c>
      <c r="I149" s="18">
        <v>0</v>
      </c>
      <c r="J149" s="18">
        <v>0</v>
      </c>
      <c r="K149" s="14"/>
      <c r="AH149" s="31"/>
      <c r="AI149" s="31"/>
      <c r="AJ149" s="31"/>
      <c r="AK149" s="31"/>
      <c r="AL149" s="31"/>
      <c r="AM149" s="31"/>
      <c r="AN149" s="31"/>
      <c r="AO149" s="10"/>
      <c r="AP149" s="10"/>
      <c r="AQ149" s="10"/>
      <c r="AR149" s="10"/>
      <c r="AS149" s="10"/>
      <c r="AT149" s="10"/>
      <c r="AU149" s="10"/>
      <c r="AV149" s="10"/>
      <c r="AW149" s="10"/>
    </row>
    <row r="150" spans="1:49" s="1" customFormat="1" ht="15.75" customHeight="1" x14ac:dyDescent="0.2">
      <c r="A150" s="14">
        <v>135</v>
      </c>
      <c r="B150" s="16" t="s">
        <v>30</v>
      </c>
      <c r="C150" s="17"/>
      <c r="D150" s="18">
        <f t="shared" ref="D150:D152" si="38">SUM(E150:J150)</f>
        <v>0</v>
      </c>
      <c r="E150" s="18">
        <v>0</v>
      </c>
      <c r="F150" s="18">
        <v>0</v>
      </c>
      <c r="G150" s="18">
        <v>0</v>
      </c>
      <c r="H150" s="18">
        <v>0</v>
      </c>
      <c r="I150" s="18">
        <v>0</v>
      </c>
      <c r="J150" s="18">
        <v>0</v>
      </c>
      <c r="K150" s="14"/>
      <c r="AH150" s="31"/>
      <c r="AI150" s="31"/>
      <c r="AJ150" s="31"/>
      <c r="AK150" s="31"/>
      <c r="AL150" s="31"/>
      <c r="AM150" s="31"/>
      <c r="AN150" s="31"/>
      <c r="AO150" s="10"/>
      <c r="AP150" s="10"/>
      <c r="AQ150" s="10"/>
      <c r="AR150" s="10"/>
      <c r="AS150" s="10"/>
      <c r="AT150" s="10"/>
      <c r="AU150" s="10"/>
      <c r="AV150" s="10"/>
      <c r="AW150" s="10"/>
    </row>
    <row r="151" spans="1:49" s="1" customFormat="1" ht="15.75" customHeight="1" x14ac:dyDescent="0.2">
      <c r="A151" s="14">
        <v>136</v>
      </c>
      <c r="B151" s="16" t="s">
        <v>31</v>
      </c>
      <c r="C151" s="17"/>
      <c r="D151" s="18">
        <f t="shared" si="38"/>
        <v>270.00770999999997</v>
      </c>
      <c r="E151" s="18">
        <v>270.00770999999997</v>
      </c>
      <c r="F151" s="18">
        <v>0</v>
      </c>
      <c r="G151" s="18">
        <v>0</v>
      </c>
      <c r="H151" s="18">
        <v>0</v>
      </c>
      <c r="I151" s="18">
        <v>0</v>
      </c>
      <c r="J151" s="18">
        <v>0</v>
      </c>
      <c r="K151" s="14"/>
      <c r="AH151" s="31"/>
      <c r="AI151" s="31"/>
      <c r="AJ151" s="31"/>
      <c r="AK151" s="31"/>
      <c r="AL151" s="31"/>
      <c r="AM151" s="31"/>
      <c r="AN151" s="31"/>
      <c r="AO151" s="10"/>
      <c r="AP151" s="10"/>
      <c r="AQ151" s="10"/>
      <c r="AR151" s="10"/>
      <c r="AS151" s="10"/>
      <c r="AT151" s="10"/>
      <c r="AU151" s="10"/>
      <c r="AV151" s="10"/>
      <c r="AW151" s="10"/>
    </row>
    <row r="152" spans="1:49" s="1" customFormat="1" ht="15.75" customHeight="1" x14ac:dyDescent="0.2">
      <c r="A152" s="14">
        <v>137</v>
      </c>
      <c r="B152" s="16" t="s">
        <v>33</v>
      </c>
      <c r="C152" s="17"/>
      <c r="D152" s="18">
        <f t="shared" si="38"/>
        <v>0</v>
      </c>
      <c r="E152" s="18">
        <v>0</v>
      </c>
      <c r="F152" s="18">
        <v>0</v>
      </c>
      <c r="G152" s="18">
        <v>0</v>
      </c>
      <c r="H152" s="18">
        <v>0</v>
      </c>
      <c r="I152" s="18">
        <v>0</v>
      </c>
      <c r="J152" s="18">
        <v>0</v>
      </c>
      <c r="K152" s="14"/>
      <c r="AH152" s="31"/>
      <c r="AI152" s="31"/>
      <c r="AJ152" s="31"/>
      <c r="AK152" s="31"/>
      <c r="AL152" s="31"/>
      <c r="AM152" s="31"/>
      <c r="AN152" s="31"/>
      <c r="AO152" s="10"/>
      <c r="AP152" s="10"/>
      <c r="AQ152" s="10"/>
      <c r="AR152" s="10"/>
      <c r="AS152" s="10"/>
      <c r="AT152" s="10"/>
      <c r="AU152" s="10"/>
      <c r="AV152" s="10"/>
      <c r="AW152" s="10"/>
    </row>
    <row r="153" spans="1:49" s="1" customFormat="1" ht="15.75" customHeight="1" x14ac:dyDescent="0.2">
      <c r="A153" s="14">
        <v>138</v>
      </c>
      <c r="B153" s="22" t="s">
        <v>34</v>
      </c>
      <c r="C153" s="23"/>
      <c r="D153" s="24"/>
      <c r="E153" s="24"/>
      <c r="F153" s="24"/>
      <c r="G153" s="24"/>
      <c r="H153" s="24"/>
      <c r="I153" s="24"/>
      <c r="J153" s="24"/>
      <c r="K153" s="14"/>
      <c r="AH153" s="31"/>
      <c r="AI153" s="31"/>
      <c r="AJ153" s="31"/>
      <c r="AK153" s="31"/>
      <c r="AL153" s="31"/>
      <c r="AM153" s="31"/>
      <c r="AN153" s="31"/>
      <c r="AO153" s="10"/>
      <c r="AP153" s="10"/>
      <c r="AQ153" s="10"/>
      <c r="AR153" s="10"/>
      <c r="AS153" s="10"/>
      <c r="AT153" s="10"/>
      <c r="AU153" s="10"/>
      <c r="AV153" s="10"/>
      <c r="AW153" s="10"/>
    </row>
    <row r="154" spans="1:49" s="1" customFormat="1" ht="31.5" customHeight="1" x14ac:dyDescent="0.2">
      <c r="A154" s="14">
        <v>139</v>
      </c>
      <c r="B154" s="41" t="s">
        <v>35</v>
      </c>
      <c r="C154" s="42"/>
      <c r="D154" s="24"/>
      <c r="E154" s="24"/>
      <c r="F154" s="24"/>
      <c r="G154" s="24"/>
      <c r="H154" s="24"/>
      <c r="I154" s="24"/>
      <c r="J154" s="24"/>
      <c r="K154" s="14"/>
      <c r="AH154" s="31"/>
      <c r="AI154" s="31"/>
      <c r="AJ154" s="31"/>
      <c r="AK154" s="31"/>
      <c r="AL154" s="31"/>
      <c r="AM154" s="31"/>
      <c r="AN154" s="31"/>
      <c r="AO154" s="10"/>
      <c r="AP154" s="10"/>
      <c r="AQ154" s="10"/>
      <c r="AR154" s="10"/>
      <c r="AS154" s="10"/>
      <c r="AT154" s="10"/>
      <c r="AU154" s="10"/>
      <c r="AV154" s="10"/>
      <c r="AW154" s="10"/>
    </row>
    <row r="155" spans="1:49" s="1" customFormat="1" ht="31.5" customHeight="1" x14ac:dyDescent="0.2">
      <c r="A155" s="14">
        <v>140</v>
      </c>
      <c r="B155" s="41" t="s">
        <v>36</v>
      </c>
      <c r="C155" s="42"/>
      <c r="D155" s="24"/>
      <c r="E155" s="24"/>
      <c r="F155" s="24"/>
      <c r="G155" s="24"/>
      <c r="H155" s="24"/>
      <c r="I155" s="24"/>
      <c r="J155" s="24"/>
      <c r="K155" s="14"/>
      <c r="AH155" s="31"/>
      <c r="AI155" s="31"/>
      <c r="AJ155" s="31"/>
      <c r="AK155" s="31"/>
      <c r="AL155" s="31"/>
      <c r="AM155" s="31"/>
      <c r="AN155" s="31"/>
      <c r="AO155" s="10"/>
      <c r="AP155" s="10"/>
      <c r="AQ155" s="10"/>
      <c r="AR155" s="10"/>
      <c r="AS155" s="10"/>
      <c r="AT155" s="10"/>
      <c r="AU155" s="10"/>
      <c r="AV155" s="10"/>
      <c r="AW155" s="10"/>
    </row>
    <row r="156" spans="1:49" s="1" customFormat="1" ht="147" customHeight="1" x14ac:dyDescent="0.2">
      <c r="A156" s="14">
        <v>141</v>
      </c>
      <c r="B156" s="16" t="s">
        <v>72</v>
      </c>
      <c r="C156" s="17" t="s">
        <v>62</v>
      </c>
      <c r="D156" s="18">
        <f>SUM(D157:D160)</f>
        <v>28000</v>
      </c>
      <c r="E156" s="18">
        <f>SUM(E157:E160)</f>
        <v>0</v>
      </c>
      <c r="F156" s="18">
        <f t="shared" ref="F156:J156" si="39">SUM(F157:F160)</f>
        <v>0</v>
      </c>
      <c r="G156" s="18">
        <f t="shared" si="39"/>
        <v>0</v>
      </c>
      <c r="H156" s="18">
        <f t="shared" si="39"/>
        <v>0</v>
      </c>
      <c r="I156" s="18">
        <f t="shared" si="39"/>
        <v>0</v>
      </c>
      <c r="J156" s="18">
        <f t="shared" si="39"/>
        <v>28000</v>
      </c>
      <c r="K156" s="14" t="s">
        <v>63</v>
      </c>
      <c r="AH156" s="31"/>
      <c r="AI156" s="31"/>
      <c r="AJ156" s="31"/>
      <c r="AK156" s="31"/>
      <c r="AL156" s="31"/>
      <c r="AM156" s="31"/>
      <c r="AN156" s="31"/>
      <c r="AO156" s="10"/>
      <c r="AP156" s="10"/>
      <c r="AQ156" s="10"/>
      <c r="AR156" s="10"/>
      <c r="AS156" s="10"/>
      <c r="AT156" s="10"/>
      <c r="AU156" s="10"/>
      <c r="AV156" s="10"/>
      <c r="AW156" s="10"/>
    </row>
    <row r="157" spans="1:49" s="1" customFormat="1" ht="15.75" customHeight="1" x14ac:dyDescent="0.2">
      <c r="A157" s="14">
        <v>142</v>
      </c>
      <c r="B157" s="16" t="s">
        <v>29</v>
      </c>
      <c r="C157" s="17"/>
      <c r="D157" s="18">
        <f>SUM(E157:J157)</f>
        <v>0</v>
      </c>
      <c r="E157" s="18">
        <v>0</v>
      </c>
      <c r="F157" s="18">
        <v>0</v>
      </c>
      <c r="G157" s="18">
        <v>0</v>
      </c>
      <c r="H157" s="18">
        <v>0</v>
      </c>
      <c r="I157" s="18">
        <v>0</v>
      </c>
      <c r="J157" s="18">
        <v>0</v>
      </c>
      <c r="K157" s="14"/>
      <c r="AH157" s="31"/>
      <c r="AI157" s="31"/>
      <c r="AJ157" s="31"/>
      <c r="AK157" s="31"/>
      <c r="AL157" s="31"/>
      <c r="AM157" s="31"/>
      <c r="AN157" s="31"/>
      <c r="AO157" s="10"/>
      <c r="AP157" s="10"/>
      <c r="AQ157" s="10"/>
      <c r="AR157" s="10"/>
      <c r="AS157" s="10"/>
      <c r="AT157" s="10"/>
      <c r="AU157" s="10"/>
      <c r="AV157" s="10"/>
      <c r="AW157" s="10"/>
    </row>
    <row r="158" spans="1:49" s="1" customFormat="1" ht="15.75" customHeight="1" x14ac:dyDescent="0.2">
      <c r="A158" s="14">
        <v>143</v>
      </c>
      <c r="B158" s="16" t="s">
        <v>30</v>
      </c>
      <c r="C158" s="17"/>
      <c r="D158" s="18">
        <f>SUM(E158:J158)</f>
        <v>0</v>
      </c>
      <c r="E158" s="18">
        <v>0</v>
      </c>
      <c r="F158" s="18">
        <v>0</v>
      </c>
      <c r="G158" s="18">
        <v>0</v>
      </c>
      <c r="H158" s="18">
        <v>0</v>
      </c>
      <c r="I158" s="18">
        <v>0</v>
      </c>
      <c r="J158" s="18">
        <v>0</v>
      </c>
      <c r="K158" s="14"/>
      <c r="AH158" s="31"/>
      <c r="AI158" s="31"/>
      <c r="AJ158" s="31"/>
      <c r="AK158" s="31"/>
      <c r="AL158" s="31"/>
      <c r="AM158" s="31"/>
      <c r="AN158" s="31"/>
      <c r="AO158" s="10"/>
      <c r="AP158" s="10"/>
      <c r="AQ158" s="10"/>
      <c r="AR158" s="10"/>
      <c r="AS158" s="10"/>
      <c r="AT158" s="10"/>
      <c r="AU158" s="10"/>
      <c r="AV158" s="10"/>
      <c r="AW158" s="10"/>
    </row>
    <row r="159" spans="1:49" s="1" customFormat="1" ht="15.75" customHeight="1" x14ac:dyDescent="0.2">
      <c r="A159" s="14">
        <v>144</v>
      </c>
      <c r="B159" s="16" t="s">
        <v>31</v>
      </c>
      <c r="C159" s="17"/>
      <c r="D159" s="18">
        <f>SUM(E159:J159)</f>
        <v>28000</v>
      </c>
      <c r="E159" s="18">
        <v>0</v>
      </c>
      <c r="F159" s="18">
        <v>0</v>
      </c>
      <c r="G159" s="18">
        <v>0</v>
      </c>
      <c r="H159" s="18">
        <v>0</v>
      </c>
      <c r="I159" s="18">
        <v>0</v>
      </c>
      <c r="J159" s="18">
        <f>18000+10000</f>
        <v>28000</v>
      </c>
      <c r="K159" s="14"/>
      <c r="AH159" s="31"/>
      <c r="AI159" s="31"/>
      <c r="AJ159" s="31"/>
      <c r="AK159" s="31"/>
      <c r="AL159" s="31"/>
      <c r="AM159" s="31"/>
      <c r="AN159" s="31"/>
      <c r="AO159" s="10"/>
      <c r="AP159" s="10"/>
      <c r="AQ159" s="10"/>
      <c r="AR159" s="10"/>
      <c r="AS159" s="10"/>
      <c r="AT159" s="10"/>
      <c r="AU159" s="10"/>
      <c r="AV159" s="10"/>
      <c r="AW159" s="10"/>
    </row>
    <row r="160" spans="1:49" s="1" customFormat="1" ht="15.75" customHeight="1" x14ac:dyDescent="0.2">
      <c r="A160" s="14">
        <v>145</v>
      </c>
      <c r="B160" s="16" t="s">
        <v>33</v>
      </c>
      <c r="C160" s="17"/>
      <c r="D160" s="18">
        <f>SUM(E160:J160)</f>
        <v>0</v>
      </c>
      <c r="E160" s="18">
        <v>0</v>
      </c>
      <c r="F160" s="18">
        <v>0</v>
      </c>
      <c r="G160" s="18">
        <v>0</v>
      </c>
      <c r="H160" s="18">
        <v>0</v>
      </c>
      <c r="I160" s="18">
        <v>0</v>
      </c>
      <c r="J160" s="18">
        <v>0</v>
      </c>
      <c r="K160" s="14"/>
      <c r="AH160" s="31"/>
      <c r="AI160" s="31"/>
      <c r="AJ160" s="31"/>
      <c r="AK160" s="31"/>
      <c r="AL160" s="31"/>
      <c r="AM160" s="31"/>
      <c r="AN160" s="31"/>
      <c r="AO160" s="10"/>
      <c r="AP160" s="10"/>
      <c r="AQ160" s="10"/>
      <c r="AR160" s="10"/>
      <c r="AS160" s="10"/>
      <c r="AT160" s="10"/>
      <c r="AU160" s="10"/>
      <c r="AV160" s="10"/>
      <c r="AW160" s="10"/>
    </row>
    <row r="161" spans="1:49" s="1" customFormat="1" ht="15.75" customHeight="1" x14ac:dyDescent="0.2">
      <c r="A161" s="14">
        <v>146</v>
      </c>
      <c r="B161" s="22" t="s">
        <v>34</v>
      </c>
      <c r="C161" s="23"/>
      <c r="D161" s="24"/>
      <c r="E161" s="24"/>
      <c r="F161" s="24"/>
      <c r="G161" s="24"/>
      <c r="H161" s="24"/>
      <c r="I161" s="24"/>
      <c r="J161" s="24"/>
      <c r="K161" s="14"/>
      <c r="AH161" s="31"/>
      <c r="AI161" s="31"/>
      <c r="AJ161" s="31"/>
      <c r="AK161" s="31"/>
      <c r="AL161" s="31"/>
      <c r="AM161" s="31"/>
      <c r="AN161" s="31"/>
      <c r="AO161" s="10"/>
      <c r="AP161" s="10"/>
      <c r="AQ161" s="10"/>
      <c r="AR161" s="10"/>
      <c r="AS161" s="10"/>
      <c r="AT161" s="10"/>
      <c r="AU161" s="10"/>
      <c r="AV161" s="10"/>
      <c r="AW161" s="10"/>
    </row>
    <row r="162" spans="1:49" s="1" customFormat="1" ht="31.5" customHeight="1" x14ac:dyDescent="0.2">
      <c r="A162" s="14">
        <v>147</v>
      </c>
      <c r="B162" s="41" t="s">
        <v>35</v>
      </c>
      <c r="C162" s="42"/>
      <c r="D162" s="24"/>
      <c r="E162" s="24"/>
      <c r="F162" s="24"/>
      <c r="G162" s="24"/>
      <c r="H162" s="24"/>
      <c r="I162" s="24"/>
      <c r="J162" s="24"/>
      <c r="K162" s="14"/>
      <c r="AH162" s="31"/>
      <c r="AI162" s="31"/>
      <c r="AJ162" s="31"/>
      <c r="AK162" s="31"/>
      <c r="AL162" s="31"/>
      <c r="AM162" s="31"/>
      <c r="AN162" s="31"/>
      <c r="AO162" s="10"/>
      <c r="AP162" s="10"/>
      <c r="AQ162" s="10"/>
      <c r="AR162" s="10"/>
      <c r="AS162" s="10"/>
      <c r="AT162" s="10"/>
      <c r="AU162" s="10"/>
      <c r="AV162" s="10"/>
      <c r="AW162" s="10"/>
    </row>
    <row r="163" spans="1:49" s="1" customFormat="1" ht="33.75" customHeight="1" x14ac:dyDescent="0.2">
      <c r="A163" s="14">
        <v>148</v>
      </c>
      <c r="B163" s="41" t="s">
        <v>36</v>
      </c>
      <c r="C163" s="42"/>
      <c r="D163" s="24"/>
      <c r="E163" s="24"/>
      <c r="F163" s="24"/>
      <c r="G163" s="24"/>
      <c r="H163" s="24"/>
      <c r="I163" s="24"/>
      <c r="J163" s="24"/>
      <c r="K163" s="14"/>
      <c r="AH163" s="31"/>
      <c r="AI163" s="31"/>
      <c r="AJ163" s="31"/>
      <c r="AK163" s="31"/>
      <c r="AL163" s="31"/>
      <c r="AM163" s="31"/>
      <c r="AN163" s="31"/>
      <c r="AO163" s="10"/>
      <c r="AP163" s="10"/>
      <c r="AQ163" s="10"/>
      <c r="AR163" s="10"/>
      <c r="AS163" s="10"/>
      <c r="AT163" s="10"/>
      <c r="AU163" s="10"/>
      <c r="AV163" s="10"/>
      <c r="AW163" s="10"/>
    </row>
    <row r="164" spans="1:49" s="1" customFormat="1" ht="49.5" customHeight="1" x14ac:dyDescent="0.2">
      <c r="A164" s="14">
        <v>149</v>
      </c>
      <c r="B164" s="16" t="s">
        <v>73</v>
      </c>
      <c r="C164" s="17" t="s">
        <v>74</v>
      </c>
      <c r="D164" s="18">
        <f>SUM(D165:D169)-D168</f>
        <v>17991.5</v>
      </c>
      <c r="E164" s="18">
        <f>SUM(E165:E169)</f>
        <v>0</v>
      </c>
      <c r="F164" s="18">
        <f>SUM(F165:F169)-F168</f>
        <v>6991.5</v>
      </c>
      <c r="G164" s="18">
        <f t="shared" ref="G164:J164" si="40">SUM(G165:G169)</f>
        <v>11000</v>
      </c>
      <c r="H164" s="18">
        <f t="shared" si="40"/>
        <v>0</v>
      </c>
      <c r="I164" s="18">
        <f t="shared" si="40"/>
        <v>0</v>
      </c>
      <c r="J164" s="18">
        <f t="shared" si="40"/>
        <v>0</v>
      </c>
      <c r="K164" s="14" t="s">
        <v>75</v>
      </c>
      <c r="AH164" s="31"/>
      <c r="AI164" s="31"/>
      <c r="AJ164" s="31"/>
      <c r="AK164" s="31"/>
      <c r="AL164" s="31"/>
      <c r="AM164" s="31"/>
      <c r="AN164" s="31"/>
      <c r="AO164" s="10"/>
      <c r="AP164" s="10"/>
      <c r="AQ164" s="10"/>
      <c r="AR164" s="10"/>
      <c r="AS164" s="10"/>
      <c r="AT164" s="10"/>
      <c r="AU164" s="10"/>
      <c r="AV164" s="10"/>
      <c r="AW164" s="10"/>
    </row>
    <row r="165" spans="1:49" s="1" customFormat="1" ht="15.75" customHeight="1" x14ac:dyDescent="0.2">
      <c r="A165" s="14">
        <v>150</v>
      </c>
      <c r="B165" s="16" t="s">
        <v>29</v>
      </c>
      <c r="C165" s="17"/>
      <c r="D165" s="18">
        <f>SUM(E165:J165)</f>
        <v>0</v>
      </c>
      <c r="E165" s="18">
        <v>0</v>
      </c>
      <c r="F165" s="18">
        <v>0</v>
      </c>
      <c r="G165" s="18">
        <v>0</v>
      </c>
      <c r="H165" s="18">
        <v>0</v>
      </c>
      <c r="I165" s="18">
        <v>0</v>
      </c>
      <c r="J165" s="18">
        <v>0</v>
      </c>
      <c r="K165" s="14"/>
      <c r="AH165" s="31"/>
      <c r="AI165" s="31"/>
      <c r="AJ165" s="31"/>
      <c r="AK165" s="31"/>
      <c r="AL165" s="31"/>
      <c r="AM165" s="31"/>
      <c r="AN165" s="31"/>
      <c r="AO165" s="10"/>
      <c r="AP165" s="10"/>
      <c r="AQ165" s="10"/>
      <c r="AR165" s="10"/>
      <c r="AS165" s="10"/>
      <c r="AT165" s="10"/>
      <c r="AU165" s="10"/>
      <c r="AV165" s="10"/>
      <c r="AW165" s="10"/>
    </row>
    <row r="166" spans="1:49" s="1" customFormat="1" ht="15.75" customHeight="1" x14ac:dyDescent="0.2">
      <c r="A166" s="14">
        <v>151</v>
      </c>
      <c r="B166" s="16" t="s">
        <v>30</v>
      </c>
      <c r="C166" s="17"/>
      <c r="D166" s="18">
        <f>SUM(E166:J166)</f>
        <v>3091.5</v>
      </c>
      <c r="E166" s="18">
        <v>0</v>
      </c>
      <c r="F166" s="18">
        <v>3091.5</v>
      </c>
      <c r="G166" s="18">
        <v>0</v>
      </c>
      <c r="H166" s="18">
        <v>0</v>
      </c>
      <c r="I166" s="18">
        <v>0</v>
      </c>
      <c r="J166" s="18">
        <v>0</v>
      </c>
      <c r="K166" s="14"/>
      <c r="AH166" s="31"/>
      <c r="AI166" s="31"/>
      <c r="AJ166" s="31"/>
      <c r="AK166" s="31"/>
      <c r="AL166" s="31"/>
      <c r="AM166" s="31"/>
      <c r="AN166" s="31"/>
      <c r="AO166" s="10"/>
      <c r="AP166" s="10"/>
      <c r="AQ166" s="10"/>
      <c r="AR166" s="10"/>
      <c r="AS166" s="10"/>
      <c r="AT166" s="10"/>
      <c r="AU166" s="10"/>
      <c r="AV166" s="10"/>
      <c r="AW166" s="10"/>
    </row>
    <row r="167" spans="1:49" s="1" customFormat="1" ht="15.75" customHeight="1" x14ac:dyDescent="0.2">
      <c r="A167" s="14">
        <v>152</v>
      </c>
      <c r="B167" s="16" t="s">
        <v>31</v>
      </c>
      <c r="C167" s="17"/>
      <c r="D167" s="18">
        <f>SUM(E167:J167)</f>
        <v>14900</v>
      </c>
      <c r="E167" s="18">
        <v>0</v>
      </c>
      <c r="F167" s="18">
        <f>31.2354+3868.7646</f>
        <v>3900</v>
      </c>
      <c r="G167" s="18">
        <v>11000</v>
      </c>
      <c r="H167" s="18">
        <v>0</v>
      </c>
      <c r="I167" s="18">
        <v>0</v>
      </c>
      <c r="J167" s="18">
        <v>0</v>
      </c>
      <c r="K167" s="14"/>
      <c r="AH167" s="31"/>
      <c r="AI167" s="31"/>
      <c r="AJ167" s="31"/>
      <c r="AK167" s="31"/>
      <c r="AL167" s="31"/>
      <c r="AM167" s="31"/>
      <c r="AN167" s="31"/>
      <c r="AO167" s="10"/>
      <c r="AP167" s="10"/>
      <c r="AQ167" s="10"/>
      <c r="AR167" s="10"/>
      <c r="AS167" s="10"/>
      <c r="AT167" s="10"/>
      <c r="AU167" s="10"/>
      <c r="AV167" s="10"/>
      <c r="AW167" s="10"/>
    </row>
    <row r="168" spans="1:49" s="1" customFormat="1" ht="31.5" customHeight="1" x14ac:dyDescent="0.2">
      <c r="A168" s="14">
        <v>153</v>
      </c>
      <c r="B168" s="16" t="s">
        <v>53</v>
      </c>
      <c r="C168" s="17"/>
      <c r="D168" s="18">
        <f>SUM(E168:J168)</f>
        <v>31.235399999999998</v>
      </c>
      <c r="E168" s="18"/>
      <c r="F168" s="18">
        <v>31.235399999999998</v>
      </c>
      <c r="G168" s="18"/>
      <c r="H168" s="18"/>
      <c r="I168" s="18"/>
      <c r="J168" s="18"/>
      <c r="K168" s="14"/>
      <c r="AH168" s="31"/>
      <c r="AI168" s="31"/>
      <c r="AJ168" s="31"/>
      <c r="AK168" s="31"/>
      <c r="AL168" s="31"/>
      <c r="AM168" s="31"/>
      <c r="AN168" s="31"/>
      <c r="AO168" s="10"/>
      <c r="AP168" s="10"/>
      <c r="AQ168" s="10"/>
      <c r="AR168" s="10"/>
      <c r="AS168" s="10"/>
      <c r="AT168" s="10"/>
      <c r="AU168" s="10"/>
      <c r="AV168" s="10"/>
      <c r="AW168" s="10"/>
    </row>
    <row r="169" spans="1:49" s="1" customFormat="1" ht="15.75" customHeight="1" x14ac:dyDescent="0.2">
      <c r="A169" s="14">
        <v>154</v>
      </c>
      <c r="B169" s="16" t="s">
        <v>33</v>
      </c>
      <c r="C169" s="17"/>
      <c r="D169" s="18">
        <f>SUM(E169:J169)</f>
        <v>0</v>
      </c>
      <c r="E169" s="18">
        <v>0</v>
      </c>
      <c r="F169" s="18">
        <v>0</v>
      </c>
      <c r="G169" s="18">
        <v>0</v>
      </c>
      <c r="H169" s="18">
        <v>0</v>
      </c>
      <c r="I169" s="18">
        <v>0</v>
      </c>
      <c r="J169" s="18">
        <v>0</v>
      </c>
      <c r="K169" s="14"/>
      <c r="AH169" s="31"/>
      <c r="AI169" s="31"/>
      <c r="AJ169" s="31"/>
      <c r="AK169" s="31"/>
      <c r="AL169" s="31"/>
      <c r="AM169" s="31"/>
      <c r="AN169" s="31"/>
      <c r="AO169" s="10"/>
      <c r="AP169" s="10"/>
      <c r="AQ169" s="10"/>
      <c r="AR169" s="10"/>
      <c r="AS169" s="10"/>
      <c r="AT169" s="10"/>
      <c r="AU169" s="10"/>
      <c r="AV169" s="10"/>
      <c r="AW169" s="10"/>
    </row>
    <row r="170" spans="1:49" s="1" customFormat="1" ht="15.75" customHeight="1" x14ac:dyDescent="0.2">
      <c r="A170" s="14">
        <v>155</v>
      </c>
      <c r="B170" s="22" t="s">
        <v>34</v>
      </c>
      <c r="C170" s="23"/>
      <c r="D170" s="24"/>
      <c r="E170" s="24"/>
      <c r="F170" s="24"/>
      <c r="G170" s="24"/>
      <c r="H170" s="24"/>
      <c r="I170" s="24"/>
      <c r="J170" s="24"/>
      <c r="K170" s="14"/>
      <c r="AH170" s="31"/>
      <c r="AI170" s="31"/>
      <c r="AJ170" s="31"/>
      <c r="AK170" s="31"/>
      <c r="AL170" s="31"/>
      <c r="AM170" s="31"/>
      <c r="AN170" s="31"/>
      <c r="AO170" s="10"/>
      <c r="AP170" s="10"/>
      <c r="AQ170" s="10"/>
      <c r="AR170" s="10"/>
      <c r="AS170" s="10"/>
      <c r="AT170" s="10"/>
      <c r="AU170" s="10"/>
      <c r="AV170" s="10"/>
      <c r="AW170" s="10"/>
    </row>
    <row r="171" spans="1:49" s="1" customFormat="1" ht="31.5" customHeight="1" x14ac:dyDescent="0.2">
      <c r="A171" s="14">
        <v>156</v>
      </c>
      <c r="B171" s="41" t="s">
        <v>35</v>
      </c>
      <c r="C171" s="42"/>
      <c r="D171" s="24"/>
      <c r="E171" s="24"/>
      <c r="F171" s="24"/>
      <c r="G171" s="24"/>
      <c r="H171" s="24"/>
      <c r="I171" s="24"/>
      <c r="J171" s="24"/>
      <c r="K171" s="14"/>
      <c r="AH171" s="31"/>
      <c r="AI171" s="31"/>
      <c r="AJ171" s="31"/>
      <c r="AK171" s="31"/>
      <c r="AL171" s="31"/>
      <c r="AM171" s="31"/>
      <c r="AN171" s="31"/>
      <c r="AO171" s="10"/>
      <c r="AP171" s="10"/>
      <c r="AQ171" s="10"/>
      <c r="AR171" s="10"/>
      <c r="AS171" s="10"/>
      <c r="AT171" s="10"/>
      <c r="AU171" s="10"/>
      <c r="AV171" s="10"/>
      <c r="AW171" s="10"/>
    </row>
    <row r="172" spans="1:49" s="1" customFormat="1" ht="31.5" customHeight="1" x14ac:dyDescent="0.2">
      <c r="A172" s="14">
        <v>157</v>
      </c>
      <c r="B172" s="41" t="s">
        <v>36</v>
      </c>
      <c r="C172" s="42"/>
      <c r="D172" s="24"/>
      <c r="E172" s="24"/>
      <c r="F172" s="24"/>
      <c r="G172" s="24"/>
      <c r="H172" s="24"/>
      <c r="I172" s="24"/>
      <c r="J172" s="24"/>
      <c r="K172" s="14"/>
      <c r="AH172" s="31"/>
      <c r="AI172" s="31"/>
      <c r="AJ172" s="31"/>
      <c r="AK172" s="31"/>
      <c r="AL172" s="31"/>
      <c r="AM172" s="31"/>
      <c r="AN172" s="31"/>
      <c r="AO172" s="10"/>
      <c r="AP172" s="10"/>
      <c r="AQ172" s="10"/>
      <c r="AR172" s="10"/>
      <c r="AS172" s="10"/>
      <c r="AT172" s="10"/>
      <c r="AU172" s="10"/>
      <c r="AV172" s="10"/>
      <c r="AW172" s="10"/>
    </row>
    <row r="173" spans="1:49" s="1" customFormat="1" ht="63.75" customHeight="1" x14ac:dyDescent="0.2">
      <c r="A173" s="14">
        <v>158</v>
      </c>
      <c r="B173" s="16" t="s">
        <v>76</v>
      </c>
      <c r="C173" s="17" t="s">
        <v>51</v>
      </c>
      <c r="D173" s="18">
        <f>SUM(D174:D177)</f>
        <v>5000</v>
      </c>
      <c r="E173" s="18">
        <f>SUM(E174:E177)</f>
        <v>0</v>
      </c>
      <c r="F173" s="18">
        <f t="shared" ref="F173:J173" si="41">SUM(F174:F177)</f>
        <v>0</v>
      </c>
      <c r="G173" s="18">
        <f t="shared" si="41"/>
        <v>5000</v>
      </c>
      <c r="H173" s="18">
        <f t="shared" si="41"/>
        <v>0</v>
      </c>
      <c r="I173" s="18">
        <f t="shared" si="41"/>
        <v>0</v>
      </c>
      <c r="J173" s="18">
        <f t="shared" si="41"/>
        <v>0</v>
      </c>
      <c r="K173" s="14" t="s">
        <v>48</v>
      </c>
      <c r="AH173" s="31"/>
      <c r="AI173" s="31"/>
      <c r="AJ173" s="31"/>
      <c r="AK173" s="31"/>
      <c r="AL173" s="31"/>
      <c r="AM173" s="31"/>
      <c r="AN173" s="31"/>
      <c r="AO173" s="10"/>
      <c r="AP173" s="10"/>
      <c r="AQ173" s="10"/>
      <c r="AR173" s="10"/>
      <c r="AS173" s="10"/>
      <c r="AT173" s="10"/>
      <c r="AU173" s="10"/>
      <c r="AV173" s="10"/>
      <c r="AW173" s="10"/>
    </row>
    <row r="174" spans="1:49" s="1" customFormat="1" ht="15.75" customHeight="1" x14ac:dyDescent="0.2">
      <c r="A174" s="14">
        <v>159</v>
      </c>
      <c r="B174" s="16" t="s">
        <v>29</v>
      </c>
      <c r="C174" s="17"/>
      <c r="D174" s="18">
        <f>SUM(E174:J174)</f>
        <v>0</v>
      </c>
      <c r="E174" s="18">
        <v>0</v>
      </c>
      <c r="F174" s="18">
        <v>0</v>
      </c>
      <c r="G174" s="18">
        <v>0</v>
      </c>
      <c r="H174" s="18">
        <v>0</v>
      </c>
      <c r="I174" s="18">
        <v>0</v>
      </c>
      <c r="J174" s="18">
        <v>0</v>
      </c>
      <c r="K174" s="14"/>
      <c r="AH174" s="31"/>
      <c r="AI174" s="31"/>
      <c r="AJ174" s="31"/>
      <c r="AK174" s="31"/>
      <c r="AL174" s="31"/>
      <c r="AM174" s="31"/>
      <c r="AN174" s="31"/>
      <c r="AO174" s="10"/>
      <c r="AP174" s="10"/>
      <c r="AQ174" s="10"/>
      <c r="AR174" s="10"/>
      <c r="AS174" s="10"/>
      <c r="AT174" s="10"/>
      <c r="AU174" s="10"/>
      <c r="AV174" s="10"/>
      <c r="AW174" s="10"/>
    </row>
    <row r="175" spans="1:49" s="1" customFormat="1" ht="15.75" customHeight="1" x14ac:dyDescent="0.2">
      <c r="A175" s="14">
        <v>160</v>
      </c>
      <c r="B175" s="16" t="s">
        <v>30</v>
      </c>
      <c r="C175" s="17"/>
      <c r="D175" s="18">
        <f>SUM(E175:J175)</f>
        <v>0</v>
      </c>
      <c r="E175" s="18">
        <v>0</v>
      </c>
      <c r="F175" s="18">
        <v>0</v>
      </c>
      <c r="G175" s="18">
        <v>0</v>
      </c>
      <c r="H175" s="18">
        <v>0</v>
      </c>
      <c r="I175" s="18">
        <v>0</v>
      </c>
      <c r="J175" s="18">
        <v>0</v>
      </c>
      <c r="K175" s="14"/>
      <c r="AH175" s="31"/>
      <c r="AI175" s="31"/>
      <c r="AJ175" s="31"/>
      <c r="AK175" s="31"/>
      <c r="AL175" s="31"/>
      <c r="AM175" s="31"/>
      <c r="AN175" s="31"/>
      <c r="AO175" s="10"/>
      <c r="AP175" s="10"/>
      <c r="AQ175" s="10"/>
      <c r="AR175" s="10"/>
      <c r="AS175" s="10"/>
      <c r="AT175" s="10"/>
      <c r="AU175" s="10"/>
      <c r="AV175" s="10"/>
      <c r="AW175" s="10"/>
    </row>
    <row r="176" spans="1:49" s="1" customFormat="1" ht="15.75" customHeight="1" x14ac:dyDescent="0.2">
      <c r="A176" s="14">
        <v>161</v>
      </c>
      <c r="B176" s="16" t="s">
        <v>31</v>
      </c>
      <c r="C176" s="17"/>
      <c r="D176" s="18">
        <f>SUM(E176:J176)</f>
        <v>5000</v>
      </c>
      <c r="E176" s="18">
        <v>0</v>
      </c>
      <c r="F176" s="18">
        <v>0</v>
      </c>
      <c r="G176" s="18">
        <v>5000</v>
      </c>
      <c r="H176" s="18">
        <v>0</v>
      </c>
      <c r="I176" s="18">
        <v>0</v>
      </c>
      <c r="J176" s="18">
        <v>0</v>
      </c>
      <c r="K176" s="14"/>
      <c r="AH176" s="31"/>
      <c r="AI176" s="31"/>
      <c r="AJ176" s="31"/>
      <c r="AK176" s="31"/>
      <c r="AL176" s="31"/>
      <c r="AM176" s="31"/>
      <c r="AN176" s="31"/>
      <c r="AO176" s="10"/>
      <c r="AP176" s="10"/>
      <c r="AQ176" s="10"/>
      <c r="AR176" s="10"/>
      <c r="AS176" s="10"/>
      <c r="AT176" s="10"/>
      <c r="AU176" s="10"/>
      <c r="AV176" s="10"/>
      <c r="AW176" s="10"/>
    </row>
    <row r="177" spans="1:49" s="1" customFormat="1" ht="15.75" customHeight="1" x14ac:dyDescent="0.2">
      <c r="A177" s="14">
        <v>162</v>
      </c>
      <c r="B177" s="16" t="s">
        <v>33</v>
      </c>
      <c r="C177" s="17"/>
      <c r="D177" s="18">
        <f>SUM(E177:J177)</f>
        <v>0</v>
      </c>
      <c r="E177" s="18">
        <v>0</v>
      </c>
      <c r="F177" s="18">
        <v>0</v>
      </c>
      <c r="G177" s="18">
        <v>0</v>
      </c>
      <c r="H177" s="18">
        <v>0</v>
      </c>
      <c r="I177" s="18">
        <v>0</v>
      </c>
      <c r="J177" s="18">
        <v>0</v>
      </c>
      <c r="K177" s="14"/>
      <c r="AH177" s="31"/>
      <c r="AI177" s="31"/>
      <c r="AJ177" s="31"/>
      <c r="AK177" s="31"/>
      <c r="AL177" s="31"/>
      <c r="AM177" s="31"/>
      <c r="AN177" s="31"/>
      <c r="AO177" s="10"/>
      <c r="AP177" s="10"/>
      <c r="AQ177" s="10"/>
      <c r="AR177" s="10"/>
      <c r="AS177" s="10"/>
      <c r="AT177" s="10"/>
      <c r="AU177" s="10"/>
      <c r="AV177" s="10"/>
      <c r="AW177" s="10"/>
    </row>
    <row r="178" spans="1:49" s="1" customFormat="1" ht="15.75" customHeight="1" x14ac:dyDescent="0.2">
      <c r="A178" s="14">
        <v>163</v>
      </c>
      <c r="B178" s="22" t="s">
        <v>34</v>
      </c>
      <c r="C178" s="23"/>
      <c r="D178" s="24"/>
      <c r="E178" s="24"/>
      <c r="F178" s="24"/>
      <c r="G178" s="24"/>
      <c r="H178" s="24"/>
      <c r="I178" s="24"/>
      <c r="J178" s="24"/>
      <c r="K178" s="14"/>
      <c r="AH178" s="31"/>
      <c r="AI178" s="31"/>
      <c r="AJ178" s="31"/>
      <c r="AK178" s="31"/>
      <c r="AL178" s="31"/>
      <c r="AM178" s="31"/>
      <c r="AN178" s="31"/>
      <c r="AO178" s="10"/>
      <c r="AP178" s="10"/>
      <c r="AQ178" s="10"/>
      <c r="AR178" s="10"/>
      <c r="AS178" s="10"/>
      <c r="AT178" s="10"/>
      <c r="AU178" s="10"/>
      <c r="AV178" s="10"/>
      <c r="AW178" s="10"/>
    </row>
    <row r="179" spans="1:49" s="1" customFormat="1" ht="31.5" customHeight="1" x14ac:dyDescent="0.2">
      <c r="A179" s="14">
        <v>164</v>
      </c>
      <c r="B179" s="41" t="s">
        <v>35</v>
      </c>
      <c r="C179" s="42"/>
      <c r="D179" s="24"/>
      <c r="E179" s="24"/>
      <c r="F179" s="24"/>
      <c r="G179" s="24"/>
      <c r="H179" s="24"/>
      <c r="I179" s="24"/>
      <c r="J179" s="24"/>
      <c r="K179" s="14"/>
      <c r="AH179" s="31"/>
      <c r="AI179" s="31"/>
      <c r="AJ179" s="31"/>
      <c r="AK179" s="31"/>
      <c r="AL179" s="31"/>
      <c r="AM179" s="31"/>
      <c r="AN179" s="31"/>
      <c r="AO179" s="10"/>
      <c r="AP179" s="10"/>
      <c r="AQ179" s="10"/>
      <c r="AR179" s="10"/>
      <c r="AS179" s="10"/>
      <c r="AT179" s="10"/>
      <c r="AU179" s="10"/>
      <c r="AV179" s="10"/>
      <c r="AW179" s="10"/>
    </row>
    <row r="180" spans="1:49" s="1" customFormat="1" ht="31.5" customHeight="1" x14ac:dyDescent="0.2">
      <c r="A180" s="14">
        <v>165</v>
      </c>
      <c r="B180" s="41" t="s">
        <v>36</v>
      </c>
      <c r="C180" s="42"/>
      <c r="D180" s="24"/>
      <c r="E180" s="24"/>
      <c r="F180" s="24"/>
      <c r="G180" s="24"/>
      <c r="H180" s="24"/>
      <c r="I180" s="24"/>
      <c r="J180" s="24"/>
      <c r="K180" s="14"/>
      <c r="AH180" s="31"/>
      <c r="AI180" s="31"/>
      <c r="AJ180" s="31"/>
      <c r="AK180" s="31"/>
      <c r="AL180" s="31"/>
      <c r="AM180" s="31"/>
      <c r="AN180" s="31"/>
      <c r="AO180" s="10"/>
      <c r="AP180" s="10"/>
      <c r="AQ180" s="10"/>
      <c r="AR180" s="10"/>
      <c r="AS180" s="10"/>
      <c r="AT180" s="10"/>
      <c r="AU180" s="10"/>
      <c r="AV180" s="10"/>
      <c r="AW180" s="10"/>
    </row>
    <row r="181" spans="1:49" s="1" customFormat="1" ht="18.75" customHeight="1" x14ac:dyDescent="0.2">
      <c r="A181" s="14">
        <v>166</v>
      </c>
      <c r="B181" s="43" t="s">
        <v>77</v>
      </c>
      <c r="C181" s="43"/>
      <c r="D181" s="43"/>
      <c r="E181" s="43"/>
      <c r="F181" s="43"/>
      <c r="G181" s="43"/>
      <c r="H181" s="43"/>
      <c r="I181" s="43"/>
      <c r="J181" s="43"/>
      <c r="K181" s="43"/>
      <c r="AH181" s="31"/>
      <c r="AI181" s="31"/>
      <c r="AJ181" s="31"/>
      <c r="AK181" s="31"/>
      <c r="AL181" s="31"/>
      <c r="AM181" s="31"/>
      <c r="AN181" s="31"/>
      <c r="AO181" s="10"/>
      <c r="AP181" s="10"/>
      <c r="AQ181" s="10"/>
      <c r="AR181" s="10"/>
      <c r="AS181" s="10"/>
      <c r="AT181" s="10"/>
      <c r="AU181" s="10"/>
      <c r="AV181" s="10"/>
      <c r="AW181" s="10"/>
    </row>
    <row r="182" spans="1:49" s="1" customFormat="1" ht="30.75" customHeight="1" x14ac:dyDescent="0.2">
      <c r="A182" s="14">
        <v>167</v>
      </c>
      <c r="B182" s="16" t="s">
        <v>78</v>
      </c>
      <c r="C182" s="17"/>
      <c r="D182" s="18">
        <f t="shared" ref="D182:D194" si="42">SUM(E182:K182)</f>
        <v>499</v>
      </c>
      <c r="E182" s="18">
        <f t="shared" ref="E182:I182" si="43">E183+E184+E185+E186</f>
        <v>0</v>
      </c>
      <c r="F182" s="18">
        <f t="shared" si="43"/>
        <v>99</v>
      </c>
      <c r="G182" s="18">
        <f t="shared" si="43"/>
        <v>100</v>
      </c>
      <c r="H182" s="18">
        <f t="shared" si="43"/>
        <v>100</v>
      </c>
      <c r="I182" s="18">
        <f t="shared" si="43"/>
        <v>100</v>
      </c>
      <c r="J182" s="18">
        <f>J183+J184+J185+J186</f>
        <v>100</v>
      </c>
      <c r="K182" s="19"/>
      <c r="AC182" s="1">
        <v>28560</v>
      </c>
      <c r="AD182" s="1">
        <v>118602</v>
      </c>
      <c r="AE182" s="1">
        <v>119560</v>
      </c>
      <c r="AF182" s="1">
        <v>184614</v>
      </c>
      <c r="AH182" s="31"/>
      <c r="AI182" s="31"/>
      <c r="AJ182" s="31"/>
      <c r="AK182" s="31"/>
      <c r="AL182" s="31"/>
      <c r="AM182" s="31"/>
      <c r="AN182" s="31"/>
      <c r="AO182" s="10"/>
      <c r="AP182" s="10"/>
      <c r="AQ182" s="10"/>
      <c r="AR182" s="10"/>
      <c r="AS182" s="10"/>
      <c r="AT182" s="10"/>
      <c r="AU182" s="10"/>
      <c r="AV182" s="10"/>
      <c r="AW182" s="10"/>
    </row>
    <row r="183" spans="1:49" s="1" customFormat="1" ht="15.75" customHeight="1" x14ac:dyDescent="0.2">
      <c r="A183" s="14">
        <v>168</v>
      </c>
      <c r="B183" s="16" t="s">
        <v>29</v>
      </c>
      <c r="C183" s="17"/>
      <c r="D183" s="18">
        <f>SUM(E183:K183)</f>
        <v>0</v>
      </c>
      <c r="E183" s="18">
        <f>E191+E199+E207+E215</f>
        <v>0</v>
      </c>
      <c r="F183" s="18">
        <f t="shared" ref="F183:J186" si="44">F191+F199+F207+F215</f>
        <v>0</v>
      </c>
      <c r="G183" s="18">
        <f t="shared" si="44"/>
        <v>0</v>
      </c>
      <c r="H183" s="18">
        <f t="shared" si="44"/>
        <v>0</v>
      </c>
      <c r="I183" s="18">
        <f t="shared" si="44"/>
        <v>0</v>
      </c>
      <c r="J183" s="18">
        <f t="shared" si="44"/>
        <v>0</v>
      </c>
      <c r="K183" s="14"/>
      <c r="AC183" s="1">
        <v>0</v>
      </c>
      <c r="AD183" s="1">
        <v>0</v>
      </c>
      <c r="AE183" s="1">
        <v>0</v>
      </c>
      <c r="AF183" s="1">
        <v>0</v>
      </c>
      <c r="AH183" s="10"/>
      <c r="AI183" s="10"/>
      <c r="AJ183" s="10"/>
      <c r="AK183" s="10"/>
      <c r="AL183" s="10"/>
      <c r="AM183" s="10"/>
      <c r="AN183" s="10"/>
      <c r="AO183" s="10"/>
      <c r="AP183" s="10"/>
      <c r="AQ183" s="10"/>
      <c r="AR183" s="10"/>
      <c r="AS183" s="10"/>
      <c r="AT183" s="10"/>
      <c r="AU183" s="10"/>
      <c r="AV183" s="10"/>
      <c r="AW183" s="10"/>
    </row>
    <row r="184" spans="1:49" s="1" customFormat="1" ht="15.75" customHeight="1" x14ac:dyDescent="0.2">
      <c r="A184" s="14">
        <v>169</v>
      </c>
      <c r="B184" s="16" t="s">
        <v>30</v>
      </c>
      <c r="C184" s="17"/>
      <c r="D184" s="18">
        <f t="shared" si="42"/>
        <v>0</v>
      </c>
      <c r="E184" s="18">
        <f>E192+E200+E208+E216</f>
        <v>0</v>
      </c>
      <c r="F184" s="18">
        <f t="shared" si="44"/>
        <v>0</v>
      </c>
      <c r="G184" s="18">
        <f t="shared" si="44"/>
        <v>0</v>
      </c>
      <c r="H184" s="18">
        <f t="shared" si="44"/>
        <v>0</v>
      </c>
      <c r="I184" s="18">
        <f t="shared" si="44"/>
        <v>0</v>
      </c>
      <c r="J184" s="18">
        <f t="shared" si="44"/>
        <v>0</v>
      </c>
      <c r="K184" s="14"/>
      <c r="AC184" s="1">
        <v>0</v>
      </c>
      <c r="AD184" s="1">
        <v>0</v>
      </c>
      <c r="AE184" s="1">
        <v>0</v>
      </c>
      <c r="AF184" s="1">
        <v>0</v>
      </c>
      <c r="AH184" s="10"/>
      <c r="AI184" s="10"/>
      <c r="AJ184" s="10"/>
      <c r="AK184" s="10"/>
      <c r="AL184" s="10"/>
      <c r="AM184" s="10"/>
      <c r="AN184" s="10"/>
      <c r="AO184" s="10"/>
      <c r="AP184" s="10"/>
      <c r="AQ184" s="10"/>
      <c r="AR184" s="10"/>
      <c r="AS184" s="10"/>
      <c r="AT184" s="10"/>
      <c r="AU184" s="10"/>
      <c r="AV184" s="10"/>
      <c r="AW184" s="10"/>
    </row>
    <row r="185" spans="1:49" s="1" customFormat="1" ht="15.75" customHeight="1" x14ac:dyDescent="0.2">
      <c r="A185" s="14">
        <v>170</v>
      </c>
      <c r="B185" s="16" t="s">
        <v>31</v>
      </c>
      <c r="C185" s="17"/>
      <c r="D185" s="18">
        <f t="shared" si="42"/>
        <v>499</v>
      </c>
      <c r="E185" s="18">
        <f>E193+E201+E209+E217</f>
        <v>0</v>
      </c>
      <c r="F185" s="18">
        <f t="shared" si="44"/>
        <v>99</v>
      </c>
      <c r="G185" s="18">
        <f t="shared" si="44"/>
        <v>100</v>
      </c>
      <c r="H185" s="18">
        <f t="shared" si="44"/>
        <v>100</v>
      </c>
      <c r="I185" s="18">
        <f t="shared" si="44"/>
        <v>100</v>
      </c>
      <c r="J185" s="18">
        <f t="shared" si="44"/>
        <v>100</v>
      </c>
      <c r="K185" s="14"/>
      <c r="AC185" s="1">
        <v>0</v>
      </c>
      <c r="AD185" s="1">
        <v>0</v>
      </c>
      <c r="AE185" s="1">
        <v>0</v>
      </c>
      <c r="AF185" s="1">
        <v>64000</v>
      </c>
      <c r="AH185" s="10"/>
      <c r="AI185" s="10"/>
      <c r="AJ185" s="10"/>
      <c r="AK185" s="10"/>
      <c r="AL185" s="10"/>
      <c r="AM185" s="10"/>
      <c r="AN185" s="10"/>
      <c r="AO185" s="10"/>
      <c r="AP185" s="10"/>
      <c r="AQ185" s="10"/>
      <c r="AR185" s="10"/>
      <c r="AS185" s="10"/>
      <c r="AT185" s="10"/>
      <c r="AU185" s="10"/>
      <c r="AV185" s="10"/>
      <c r="AW185" s="10"/>
    </row>
    <row r="186" spans="1:49" s="1" customFormat="1" ht="15.75" customHeight="1" x14ac:dyDescent="0.2">
      <c r="A186" s="14">
        <v>171</v>
      </c>
      <c r="B186" s="16" t="s">
        <v>33</v>
      </c>
      <c r="C186" s="17"/>
      <c r="D186" s="18">
        <f t="shared" si="42"/>
        <v>0</v>
      </c>
      <c r="E186" s="18">
        <f>E194+E202+E210+E218</f>
        <v>0</v>
      </c>
      <c r="F186" s="18">
        <f t="shared" si="44"/>
        <v>0</v>
      </c>
      <c r="G186" s="18">
        <f t="shared" si="44"/>
        <v>0</v>
      </c>
      <c r="H186" s="18">
        <f t="shared" si="44"/>
        <v>0</v>
      </c>
      <c r="I186" s="18">
        <f t="shared" si="44"/>
        <v>0</v>
      </c>
      <c r="J186" s="18">
        <f t="shared" si="44"/>
        <v>0</v>
      </c>
      <c r="K186" s="14"/>
      <c r="AC186" s="1">
        <v>28560</v>
      </c>
      <c r="AD186" s="1">
        <v>118602</v>
      </c>
      <c r="AE186" s="1">
        <v>119560</v>
      </c>
      <c r="AF186" s="1">
        <v>120614</v>
      </c>
      <c r="AH186" s="10"/>
      <c r="AI186" s="10"/>
      <c r="AJ186" s="10"/>
      <c r="AK186" s="10"/>
      <c r="AL186" s="10"/>
      <c r="AM186" s="10"/>
      <c r="AN186" s="10"/>
      <c r="AO186" s="10"/>
      <c r="AP186" s="10"/>
      <c r="AQ186" s="10"/>
      <c r="AR186" s="10"/>
      <c r="AS186" s="10"/>
      <c r="AT186" s="10"/>
      <c r="AU186" s="10"/>
      <c r="AV186" s="10"/>
      <c r="AW186" s="10"/>
    </row>
    <row r="187" spans="1:49" s="1" customFormat="1" ht="15" x14ac:dyDescent="0.2">
      <c r="A187" s="14">
        <v>172</v>
      </c>
      <c r="B187" s="22" t="s">
        <v>34</v>
      </c>
      <c r="C187" s="23"/>
      <c r="D187" s="24"/>
      <c r="E187" s="24"/>
      <c r="F187" s="24"/>
      <c r="G187" s="24"/>
      <c r="H187" s="24"/>
      <c r="I187" s="24"/>
      <c r="J187" s="24"/>
      <c r="K187" s="19"/>
      <c r="AH187" s="10"/>
      <c r="AI187" s="10"/>
      <c r="AJ187" s="10"/>
      <c r="AK187" s="10"/>
      <c r="AL187" s="10"/>
      <c r="AM187" s="10"/>
      <c r="AN187" s="10"/>
      <c r="AO187" s="10"/>
      <c r="AP187" s="10"/>
      <c r="AQ187" s="10"/>
      <c r="AR187" s="10"/>
      <c r="AS187" s="10"/>
      <c r="AT187" s="10"/>
      <c r="AU187" s="10"/>
      <c r="AV187" s="10"/>
      <c r="AW187" s="10"/>
    </row>
    <row r="188" spans="1:49" s="1" customFormat="1" ht="31.5" customHeight="1" x14ac:dyDescent="0.2">
      <c r="A188" s="14">
        <v>173</v>
      </c>
      <c r="B188" s="41" t="s">
        <v>35</v>
      </c>
      <c r="C188" s="42"/>
      <c r="D188" s="24"/>
      <c r="E188" s="24"/>
      <c r="F188" s="24"/>
      <c r="G188" s="24"/>
      <c r="H188" s="24"/>
      <c r="I188" s="24"/>
      <c r="J188" s="24"/>
      <c r="K188" s="19"/>
      <c r="AH188" s="10"/>
      <c r="AI188" s="10"/>
      <c r="AJ188" s="10"/>
      <c r="AK188" s="10"/>
      <c r="AL188" s="10"/>
      <c r="AM188" s="10"/>
      <c r="AN188" s="10"/>
      <c r="AO188" s="10"/>
      <c r="AP188" s="10"/>
      <c r="AQ188" s="10"/>
      <c r="AR188" s="10"/>
      <c r="AS188" s="10"/>
      <c r="AT188" s="10"/>
      <c r="AU188" s="10"/>
      <c r="AV188" s="10"/>
      <c r="AW188" s="10"/>
    </row>
    <row r="189" spans="1:49" s="1" customFormat="1" ht="31.5" customHeight="1" x14ac:dyDescent="0.2">
      <c r="A189" s="14">
        <v>174</v>
      </c>
      <c r="B189" s="41" t="s">
        <v>36</v>
      </c>
      <c r="C189" s="42"/>
      <c r="D189" s="24"/>
      <c r="E189" s="24"/>
      <c r="F189" s="24"/>
      <c r="G189" s="24"/>
      <c r="H189" s="24"/>
      <c r="I189" s="24"/>
      <c r="J189" s="24"/>
      <c r="K189" s="19"/>
      <c r="AH189" s="10"/>
      <c r="AI189" s="10"/>
      <c r="AJ189" s="10"/>
      <c r="AK189" s="10"/>
      <c r="AL189" s="10"/>
      <c r="AM189" s="10"/>
      <c r="AN189" s="10"/>
      <c r="AO189" s="10"/>
      <c r="AP189" s="10"/>
      <c r="AQ189" s="10"/>
      <c r="AR189" s="10"/>
      <c r="AS189" s="10"/>
      <c r="AT189" s="10"/>
      <c r="AU189" s="10"/>
      <c r="AV189" s="10"/>
      <c r="AW189" s="10"/>
    </row>
    <row r="190" spans="1:49" s="1" customFormat="1" ht="63" customHeight="1" x14ac:dyDescent="0.2">
      <c r="A190" s="14">
        <v>175</v>
      </c>
      <c r="B190" s="16" t="s">
        <v>79</v>
      </c>
      <c r="C190" s="17" t="s">
        <v>41</v>
      </c>
      <c r="D190" s="18">
        <f t="shared" si="42"/>
        <v>499</v>
      </c>
      <c r="E190" s="18">
        <f t="shared" ref="E190:I190" si="45">E191+E192+E193+E194</f>
        <v>0</v>
      </c>
      <c r="F190" s="18">
        <f t="shared" si="45"/>
        <v>99</v>
      </c>
      <c r="G190" s="18">
        <f t="shared" si="45"/>
        <v>100</v>
      </c>
      <c r="H190" s="18">
        <f t="shared" si="45"/>
        <v>100</v>
      </c>
      <c r="I190" s="18">
        <f t="shared" si="45"/>
        <v>100</v>
      </c>
      <c r="J190" s="18">
        <f>J191+J192+J193+J194</f>
        <v>100</v>
      </c>
      <c r="K190" s="19" t="s">
        <v>80</v>
      </c>
      <c r="AC190" s="1">
        <v>0</v>
      </c>
      <c r="AD190" s="1">
        <v>0</v>
      </c>
      <c r="AE190" s="1">
        <v>0</v>
      </c>
      <c r="AF190" s="1">
        <v>0</v>
      </c>
      <c r="AH190" s="10"/>
      <c r="AI190" s="10"/>
      <c r="AJ190" s="10"/>
      <c r="AK190" s="10"/>
      <c r="AL190" s="10"/>
      <c r="AM190" s="10"/>
      <c r="AN190" s="10"/>
      <c r="AO190" s="10"/>
      <c r="AP190" s="10"/>
      <c r="AQ190" s="10"/>
      <c r="AR190" s="10"/>
      <c r="AS190" s="10"/>
      <c r="AT190" s="10"/>
      <c r="AU190" s="10"/>
      <c r="AV190" s="10"/>
      <c r="AW190" s="10"/>
    </row>
    <row r="191" spans="1:49" s="1" customFormat="1" ht="15.75" customHeight="1" x14ac:dyDescent="0.2">
      <c r="A191" s="14">
        <v>176</v>
      </c>
      <c r="B191" s="16" t="s">
        <v>29</v>
      </c>
      <c r="C191" s="17"/>
      <c r="D191" s="18">
        <f t="shared" si="42"/>
        <v>0</v>
      </c>
      <c r="E191" s="18">
        <v>0</v>
      </c>
      <c r="F191" s="18">
        <v>0</v>
      </c>
      <c r="G191" s="18">
        <v>0</v>
      </c>
      <c r="H191" s="18">
        <v>0</v>
      </c>
      <c r="I191" s="18">
        <v>0</v>
      </c>
      <c r="J191" s="18">
        <v>0</v>
      </c>
      <c r="K191" s="14"/>
      <c r="AC191" s="1">
        <v>0</v>
      </c>
      <c r="AD191" s="1">
        <v>0</v>
      </c>
      <c r="AE191" s="1">
        <v>0</v>
      </c>
      <c r="AF191" s="1">
        <v>0</v>
      </c>
      <c r="AH191" s="10"/>
      <c r="AI191" s="10"/>
      <c r="AJ191" s="10"/>
      <c r="AK191" s="10"/>
      <c r="AL191" s="10"/>
      <c r="AM191" s="10"/>
      <c r="AN191" s="10"/>
      <c r="AO191" s="10"/>
      <c r="AP191" s="10"/>
      <c r="AQ191" s="10"/>
      <c r="AR191" s="10"/>
      <c r="AS191" s="10"/>
      <c r="AT191" s="10"/>
      <c r="AU191" s="10"/>
      <c r="AV191" s="10"/>
      <c r="AW191" s="10"/>
    </row>
    <row r="192" spans="1:49" s="1" customFormat="1" ht="15.75" customHeight="1" x14ac:dyDescent="0.2">
      <c r="A192" s="14">
        <v>177</v>
      </c>
      <c r="B192" s="16" t="s">
        <v>30</v>
      </c>
      <c r="C192" s="17"/>
      <c r="D192" s="18">
        <f t="shared" si="42"/>
        <v>0</v>
      </c>
      <c r="E192" s="18">
        <v>0</v>
      </c>
      <c r="F192" s="18">
        <v>0</v>
      </c>
      <c r="G192" s="18">
        <v>0</v>
      </c>
      <c r="H192" s="18">
        <v>0</v>
      </c>
      <c r="I192" s="18">
        <v>0</v>
      </c>
      <c r="J192" s="18">
        <v>0</v>
      </c>
      <c r="K192" s="14"/>
      <c r="AC192" s="1">
        <v>0</v>
      </c>
      <c r="AD192" s="1">
        <v>0</v>
      </c>
      <c r="AE192" s="1">
        <v>0</v>
      </c>
      <c r="AF192" s="1">
        <v>0</v>
      </c>
      <c r="AH192" s="10"/>
      <c r="AI192" s="10"/>
      <c r="AJ192" s="10"/>
      <c r="AK192" s="10"/>
      <c r="AL192" s="10"/>
      <c r="AM192" s="10"/>
      <c r="AN192" s="10"/>
      <c r="AO192" s="10"/>
      <c r="AP192" s="10"/>
      <c r="AQ192" s="10"/>
      <c r="AR192" s="10"/>
      <c r="AS192" s="10"/>
      <c r="AT192" s="10"/>
      <c r="AU192" s="10"/>
      <c r="AV192" s="10"/>
      <c r="AW192" s="10"/>
    </row>
    <row r="193" spans="1:49" s="1" customFormat="1" ht="15.75" customHeight="1" x14ac:dyDescent="0.2">
      <c r="A193" s="14">
        <v>178</v>
      </c>
      <c r="B193" s="16" t="s">
        <v>31</v>
      </c>
      <c r="C193" s="17"/>
      <c r="D193" s="18">
        <f t="shared" si="42"/>
        <v>499</v>
      </c>
      <c r="E193" s="18">
        <v>0</v>
      </c>
      <c r="F193" s="18">
        <v>99</v>
      </c>
      <c r="G193" s="18">
        <v>100</v>
      </c>
      <c r="H193" s="18">
        <v>100</v>
      </c>
      <c r="I193" s="18">
        <v>100</v>
      </c>
      <c r="J193" s="18">
        <v>100</v>
      </c>
      <c r="K193" s="14"/>
      <c r="AC193" s="1">
        <v>0</v>
      </c>
      <c r="AD193" s="1">
        <v>0</v>
      </c>
      <c r="AE193" s="1">
        <v>0</v>
      </c>
      <c r="AF193" s="1">
        <v>0</v>
      </c>
      <c r="AH193" s="10">
        <f>D193</f>
        <v>499</v>
      </c>
      <c r="AI193" s="10">
        <f>J193</f>
        <v>100</v>
      </c>
      <c r="AJ193" s="10">
        <f>E193</f>
        <v>0</v>
      </c>
      <c r="AK193" s="10">
        <f>F193</f>
        <v>99</v>
      </c>
      <c r="AL193" s="10">
        <f>G193</f>
        <v>100</v>
      </c>
      <c r="AM193" s="10">
        <f>H193</f>
        <v>100</v>
      </c>
      <c r="AN193" s="10">
        <f>I193</f>
        <v>100</v>
      </c>
      <c r="AO193" s="10"/>
      <c r="AP193" s="10"/>
      <c r="AQ193" s="10"/>
      <c r="AR193" s="10"/>
      <c r="AS193" s="10"/>
      <c r="AT193" s="10"/>
      <c r="AU193" s="10"/>
      <c r="AV193" s="10"/>
      <c r="AW193" s="10"/>
    </row>
    <row r="194" spans="1:49" s="1" customFormat="1" ht="15.75" customHeight="1" x14ac:dyDescent="0.2">
      <c r="A194" s="14">
        <v>179</v>
      </c>
      <c r="B194" s="16" t="s">
        <v>33</v>
      </c>
      <c r="C194" s="17"/>
      <c r="D194" s="18">
        <f t="shared" si="42"/>
        <v>0</v>
      </c>
      <c r="E194" s="18">
        <v>0</v>
      </c>
      <c r="F194" s="18">
        <v>0</v>
      </c>
      <c r="G194" s="18">
        <v>0</v>
      </c>
      <c r="H194" s="18">
        <v>0</v>
      </c>
      <c r="I194" s="18">
        <v>0</v>
      </c>
      <c r="J194" s="18">
        <v>0</v>
      </c>
      <c r="K194" s="14"/>
      <c r="AC194" s="1">
        <v>0</v>
      </c>
      <c r="AD194" s="1">
        <v>0</v>
      </c>
      <c r="AE194" s="1">
        <v>0</v>
      </c>
      <c r="AF194" s="1">
        <v>0</v>
      </c>
      <c r="AH194" s="10"/>
      <c r="AI194" s="10"/>
      <c r="AJ194" s="10"/>
      <c r="AK194" s="10"/>
      <c r="AL194" s="10"/>
      <c r="AM194" s="10"/>
      <c r="AN194" s="10"/>
      <c r="AO194" s="10"/>
      <c r="AP194" s="10"/>
      <c r="AQ194" s="10"/>
      <c r="AR194" s="10"/>
      <c r="AS194" s="10"/>
      <c r="AT194" s="10"/>
      <c r="AU194" s="10"/>
      <c r="AV194" s="10"/>
      <c r="AW194" s="10"/>
    </row>
    <row r="195" spans="1:49" s="1" customFormat="1" ht="15.75" customHeight="1" x14ac:dyDescent="0.2">
      <c r="A195" s="14">
        <v>180</v>
      </c>
      <c r="B195" s="22" t="s">
        <v>34</v>
      </c>
      <c r="C195" s="23"/>
      <c r="D195" s="24"/>
      <c r="E195" s="24"/>
      <c r="F195" s="24"/>
      <c r="G195" s="24"/>
      <c r="H195" s="24"/>
      <c r="I195" s="24"/>
      <c r="J195" s="24"/>
      <c r="K195" s="14"/>
      <c r="AH195" s="10"/>
      <c r="AI195" s="10"/>
      <c r="AJ195" s="10"/>
      <c r="AK195" s="10"/>
      <c r="AL195" s="10"/>
      <c r="AM195" s="10"/>
      <c r="AN195" s="10"/>
      <c r="AO195" s="10"/>
      <c r="AP195" s="10"/>
      <c r="AQ195" s="10"/>
      <c r="AR195" s="10"/>
      <c r="AS195" s="10"/>
      <c r="AT195" s="10"/>
      <c r="AU195" s="10"/>
      <c r="AV195" s="10"/>
      <c r="AW195" s="10"/>
    </row>
    <row r="196" spans="1:49" s="1" customFormat="1" ht="31.5" customHeight="1" x14ac:dyDescent="0.2">
      <c r="A196" s="14">
        <v>181</v>
      </c>
      <c r="B196" s="41" t="s">
        <v>35</v>
      </c>
      <c r="C196" s="42"/>
      <c r="D196" s="24"/>
      <c r="E196" s="24"/>
      <c r="F196" s="24"/>
      <c r="G196" s="24"/>
      <c r="H196" s="24"/>
      <c r="I196" s="24"/>
      <c r="J196" s="24"/>
      <c r="K196" s="14"/>
      <c r="AH196" s="10"/>
      <c r="AI196" s="10"/>
      <c r="AJ196" s="10"/>
      <c r="AK196" s="10"/>
      <c r="AL196" s="10"/>
      <c r="AM196" s="10"/>
      <c r="AN196" s="10"/>
      <c r="AO196" s="10"/>
      <c r="AP196" s="10"/>
      <c r="AQ196" s="10"/>
      <c r="AR196" s="10"/>
      <c r="AS196" s="10"/>
      <c r="AT196" s="10"/>
      <c r="AU196" s="10"/>
      <c r="AV196" s="10"/>
      <c r="AW196" s="10"/>
    </row>
    <row r="197" spans="1:49" s="1" customFormat="1" ht="31.5" customHeight="1" x14ac:dyDescent="0.2">
      <c r="A197" s="14">
        <v>182</v>
      </c>
      <c r="B197" s="41" t="s">
        <v>36</v>
      </c>
      <c r="C197" s="42"/>
      <c r="D197" s="24"/>
      <c r="E197" s="24"/>
      <c r="F197" s="24"/>
      <c r="G197" s="24"/>
      <c r="H197" s="24"/>
      <c r="I197" s="24"/>
      <c r="J197" s="24"/>
      <c r="K197" s="14"/>
      <c r="AH197" s="10"/>
      <c r="AI197" s="10"/>
      <c r="AJ197" s="10"/>
      <c r="AK197" s="10"/>
      <c r="AL197" s="10"/>
      <c r="AM197" s="10"/>
      <c r="AN197" s="10"/>
      <c r="AO197" s="10"/>
      <c r="AP197" s="10"/>
      <c r="AQ197" s="10"/>
      <c r="AR197" s="10"/>
      <c r="AS197" s="10"/>
      <c r="AT197" s="10"/>
      <c r="AU197" s="10"/>
      <c r="AV197" s="10"/>
      <c r="AW197" s="10"/>
    </row>
    <row r="198" spans="1:49" s="1" customFormat="1" ht="91.5" customHeight="1" x14ac:dyDescent="0.2">
      <c r="A198" s="14">
        <v>183</v>
      </c>
      <c r="B198" s="16" t="s">
        <v>81</v>
      </c>
      <c r="C198" s="17" t="s">
        <v>51</v>
      </c>
      <c r="D198" s="18">
        <f>SUM(D199:D202)</f>
        <v>0</v>
      </c>
      <c r="E198" s="18">
        <f t="shared" ref="E198:J198" si="46">SUM(E199:E202)</f>
        <v>0</v>
      </c>
      <c r="F198" s="18">
        <f t="shared" si="46"/>
        <v>0</v>
      </c>
      <c r="G198" s="18">
        <f t="shared" si="46"/>
        <v>0</v>
      </c>
      <c r="H198" s="18">
        <f t="shared" si="46"/>
        <v>0</v>
      </c>
      <c r="I198" s="18">
        <f t="shared" si="46"/>
        <v>0</v>
      </c>
      <c r="J198" s="18">
        <f t="shared" si="46"/>
        <v>0</v>
      </c>
      <c r="K198" s="14" t="s">
        <v>82</v>
      </c>
      <c r="AH198" s="10"/>
      <c r="AI198" s="10"/>
      <c r="AJ198" s="10"/>
      <c r="AK198" s="10"/>
      <c r="AL198" s="10"/>
      <c r="AM198" s="10"/>
      <c r="AN198" s="10"/>
      <c r="AO198" s="10"/>
      <c r="AP198" s="10"/>
      <c r="AQ198" s="10"/>
      <c r="AR198" s="10"/>
      <c r="AS198" s="10"/>
      <c r="AT198" s="10"/>
      <c r="AU198" s="10"/>
      <c r="AV198" s="10"/>
      <c r="AW198" s="10"/>
    </row>
    <row r="199" spans="1:49" s="1" customFormat="1" ht="15.75" customHeight="1" x14ac:dyDescent="0.2">
      <c r="A199" s="14">
        <v>184</v>
      </c>
      <c r="B199" s="16" t="s">
        <v>29</v>
      </c>
      <c r="C199" s="17"/>
      <c r="D199" s="18">
        <f>SUM(E199:J199)</f>
        <v>0</v>
      </c>
      <c r="E199" s="18">
        <v>0</v>
      </c>
      <c r="F199" s="18">
        <v>0</v>
      </c>
      <c r="G199" s="18">
        <v>0</v>
      </c>
      <c r="H199" s="18">
        <v>0</v>
      </c>
      <c r="I199" s="18">
        <v>0</v>
      </c>
      <c r="J199" s="18">
        <v>0</v>
      </c>
      <c r="K199" s="14"/>
      <c r="AH199" s="10"/>
      <c r="AI199" s="10"/>
      <c r="AJ199" s="10"/>
      <c r="AK199" s="10"/>
      <c r="AL199" s="10"/>
      <c r="AM199" s="10"/>
      <c r="AN199" s="10"/>
      <c r="AO199" s="10"/>
      <c r="AP199" s="10"/>
      <c r="AQ199" s="10"/>
      <c r="AR199" s="10"/>
      <c r="AS199" s="10"/>
      <c r="AT199" s="10"/>
      <c r="AU199" s="10"/>
      <c r="AV199" s="10"/>
      <c r="AW199" s="10"/>
    </row>
    <row r="200" spans="1:49" s="1" customFormat="1" ht="15.75" customHeight="1" x14ac:dyDescent="0.2">
      <c r="A200" s="14">
        <v>185</v>
      </c>
      <c r="B200" s="16" t="s">
        <v>30</v>
      </c>
      <c r="C200" s="17"/>
      <c r="D200" s="18">
        <f t="shared" ref="D200:D202" si="47">SUM(E200:J200)</f>
        <v>0</v>
      </c>
      <c r="E200" s="18">
        <v>0</v>
      </c>
      <c r="F200" s="18">
        <v>0</v>
      </c>
      <c r="G200" s="18">
        <v>0</v>
      </c>
      <c r="H200" s="18">
        <v>0</v>
      </c>
      <c r="I200" s="18">
        <v>0</v>
      </c>
      <c r="J200" s="18">
        <v>0</v>
      </c>
      <c r="K200" s="14"/>
      <c r="AH200" s="10"/>
      <c r="AI200" s="10"/>
      <c r="AJ200" s="10"/>
      <c r="AK200" s="10"/>
      <c r="AL200" s="10"/>
      <c r="AM200" s="10"/>
      <c r="AN200" s="10"/>
      <c r="AO200" s="10"/>
      <c r="AP200" s="10"/>
      <c r="AQ200" s="10"/>
      <c r="AR200" s="10"/>
      <c r="AS200" s="10"/>
      <c r="AT200" s="10"/>
      <c r="AU200" s="10"/>
      <c r="AV200" s="10"/>
      <c r="AW200" s="10"/>
    </row>
    <row r="201" spans="1:49" s="1" customFormat="1" ht="15.75" customHeight="1" x14ac:dyDescent="0.2">
      <c r="A201" s="14">
        <v>186</v>
      </c>
      <c r="B201" s="16" t="s">
        <v>31</v>
      </c>
      <c r="C201" s="17"/>
      <c r="D201" s="18">
        <f t="shared" si="47"/>
        <v>0</v>
      </c>
      <c r="E201" s="18">
        <v>0</v>
      </c>
      <c r="F201" s="18">
        <v>0</v>
      </c>
      <c r="G201" s="18">
        <v>0</v>
      </c>
      <c r="H201" s="18">
        <v>0</v>
      </c>
      <c r="I201" s="18">
        <v>0</v>
      </c>
      <c r="J201" s="18">
        <v>0</v>
      </c>
      <c r="K201" s="14"/>
      <c r="AH201" s="10"/>
      <c r="AI201" s="10"/>
      <c r="AJ201" s="10"/>
      <c r="AK201" s="10"/>
      <c r="AL201" s="10"/>
      <c r="AM201" s="10"/>
      <c r="AN201" s="10"/>
      <c r="AO201" s="10"/>
      <c r="AP201" s="10"/>
      <c r="AQ201" s="10"/>
      <c r="AR201" s="10"/>
      <c r="AS201" s="10"/>
      <c r="AT201" s="10"/>
      <c r="AU201" s="10"/>
      <c r="AV201" s="10"/>
      <c r="AW201" s="10"/>
    </row>
    <row r="202" spans="1:49" s="1" customFormat="1" ht="15.75" customHeight="1" x14ac:dyDescent="0.2">
      <c r="A202" s="14">
        <v>187</v>
      </c>
      <c r="B202" s="16" t="s">
        <v>33</v>
      </c>
      <c r="C202" s="17"/>
      <c r="D202" s="18">
        <f t="shared" si="47"/>
        <v>0</v>
      </c>
      <c r="E202" s="18">
        <v>0</v>
      </c>
      <c r="F202" s="18">
        <v>0</v>
      </c>
      <c r="G202" s="18">
        <v>0</v>
      </c>
      <c r="H202" s="18">
        <v>0</v>
      </c>
      <c r="I202" s="18">
        <v>0</v>
      </c>
      <c r="J202" s="18">
        <v>0</v>
      </c>
      <c r="K202" s="14"/>
      <c r="AH202" s="10"/>
      <c r="AI202" s="10"/>
      <c r="AJ202" s="10"/>
      <c r="AK202" s="10"/>
      <c r="AL202" s="10"/>
      <c r="AM202" s="10"/>
      <c r="AN202" s="10"/>
      <c r="AO202" s="10"/>
      <c r="AP202" s="10"/>
      <c r="AQ202" s="10"/>
      <c r="AR202" s="10"/>
      <c r="AS202" s="10"/>
      <c r="AT202" s="10"/>
      <c r="AU202" s="10"/>
      <c r="AV202" s="10"/>
      <c r="AW202" s="10"/>
    </row>
    <row r="203" spans="1:49" s="1" customFormat="1" ht="15.75" customHeight="1" x14ac:dyDescent="0.2">
      <c r="A203" s="14">
        <v>188</v>
      </c>
      <c r="B203" s="22" t="s">
        <v>34</v>
      </c>
      <c r="C203" s="23"/>
      <c r="D203" s="24"/>
      <c r="E203" s="24"/>
      <c r="F203" s="24"/>
      <c r="G203" s="24"/>
      <c r="H203" s="24"/>
      <c r="I203" s="24"/>
      <c r="J203" s="24"/>
      <c r="K203" s="14"/>
      <c r="AH203" s="10"/>
      <c r="AI203" s="10"/>
      <c r="AJ203" s="10"/>
      <c r="AK203" s="10"/>
      <c r="AL203" s="10"/>
      <c r="AM203" s="10"/>
      <c r="AN203" s="10"/>
      <c r="AO203" s="10"/>
      <c r="AP203" s="10"/>
      <c r="AQ203" s="10"/>
      <c r="AR203" s="10"/>
      <c r="AS203" s="10"/>
      <c r="AT203" s="10"/>
      <c r="AU203" s="10"/>
      <c r="AV203" s="10"/>
      <c r="AW203" s="10"/>
    </row>
    <row r="204" spans="1:49" s="1" customFormat="1" ht="31.5" customHeight="1" x14ac:dyDescent="0.2">
      <c r="A204" s="14">
        <v>189</v>
      </c>
      <c r="B204" s="41" t="s">
        <v>35</v>
      </c>
      <c r="C204" s="42"/>
      <c r="D204" s="24"/>
      <c r="E204" s="24"/>
      <c r="F204" s="24"/>
      <c r="G204" s="24"/>
      <c r="H204" s="24"/>
      <c r="I204" s="24"/>
      <c r="J204" s="24"/>
      <c r="K204" s="14"/>
      <c r="AH204" s="10"/>
      <c r="AI204" s="10"/>
      <c r="AJ204" s="10"/>
      <c r="AK204" s="10"/>
      <c r="AL204" s="10"/>
      <c r="AM204" s="10"/>
      <c r="AN204" s="10"/>
      <c r="AO204" s="10"/>
      <c r="AP204" s="10"/>
      <c r="AQ204" s="10"/>
      <c r="AR204" s="10"/>
      <c r="AS204" s="10"/>
      <c r="AT204" s="10"/>
      <c r="AU204" s="10"/>
      <c r="AV204" s="10"/>
      <c r="AW204" s="10"/>
    </row>
    <row r="205" spans="1:49" s="1" customFormat="1" ht="31.5" customHeight="1" x14ac:dyDescent="0.2">
      <c r="A205" s="14">
        <v>190</v>
      </c>
      <c r="B205" s="41" t="s">
        <v>36</v>
      </c>
      <c r="C205" s="42"/>
      <c r="D205" s="24"/>
      <c r="E205" s="24"/>
      <c r="F205" s="24"/>
      <c r="G205" s="24"/>
      <c r="H205" s="24"/>
      <c r="I205" s="24"/>
      <c r="J205" s="24"/>
      <c r="K205" s="14"/>
      <c r="AH205" s="10"/>
      <c r="AI205" s="10"/>
      <c r="AJ205" s="10"/>
      <c r="AK205" s="10"/>
      <c r="AL205" s="10"/>
      <c r="AM205" s="10"/>
      <c r="AN205" s="10"/>
      <c r="AO205" s="10"/>
      <c r="AP205" s="10"/>
      <c r="AQ205" s="10"/>
      <c r="AR205" s="10"/>
      <c r="AS205" s="10"/>
      <c r="AT205" s="10"/>
      <c r="AU205" s="10"/>
      <c r="AV205" s="10"/>
      <c r="AW205" s="10"/>
    </row>
    <row r="206" spans="1:49" s="1" customFormat="1" ht="90.75" customHeight="1" x14ac:dyDescent="0.2">
      <c r="A206" s="14">
        <v>191</v>
      </c>
      <c r="B206" s="16" t="s">
        <v>83</v>
      </c>
      <c r="C206" s="17" t="s">
        <v>51</v>
      </c>
      <c r="D206" s="18">
        <f>SUM(D207:D210)</f>
        <v>0</v>
      </c>
      <c r="E206" s="18">
        <f t="shared" ref="E206:J206" si="48">SUM(E207:E210)</f>
        <v>0</v>
      </c>
      <c r="F206" s="18">
        <f t="shared" si="48"/>
        <v>0</v>
      </c>
      <c r="G206" s="18">
        <f t="shared" si="48"/>
        <v>0</v>
      </c>
      <c r="H206" s="18">
        <f t="shared" si="48"/>
        <v>0</v>
      </c>
      <c r="I206" s="18">
        <f t="shared" si="48"/>
        <v>0</v>
      </c>
      <c r="J206" s="18">
        <f t="shared" si="48"/>
        <v>0</v>
      </c>
      <c r="K206" s="14" t="s">
        <v>82</v>
      </c>
      <c r="AH206" s="10"/>
      <c r="AI206" s="10"/>
      <c r="AJ206" s="10"/>
      <c r="AK206" s="10"/>
      <c r="AL206" s="10"/>
      <c r="AM206" s="10"/>
      <c r="AN206" s="10"/>
      <c r="AO206" s="10"/>
      <c r="AP206" s="10"/>
      <c r="AQ206" s="10"/>
      <c r="AR206" s="10"/>
      <c r="AS206" s="10"/>
      <c r="AT206" s="10"/>
      <c r="AU206" s="10"/>
      <c r="AV206" s="10"/>
      <c r="AW206" s="10"/>
    </row>
    <row r="207" spans="1:49" s="1" customFormat="1" ht="15.75" customHeight="1" x14ac:dyDescent="0.2">
      <c r="A207" s="14">
        <v>192</v>
      </c>
      <c r="B207" s="16" t="s">
        <v>29</v>
      </c>
      <c r="C207" s="17"/>
      <c r="D207" s="18">
        <f>SUM(E207:J207)</f>
        <v>0</v>
      </c>
      <c r="E207" s="18">
        <v>0</v>
      </c>
      <c r="F207" s="18">
        <v>0</v>
      </c>
      <c r="G207" s="18">
        <v>0</v>
      </c>
      <c r="H207" s="18">
        <v>0</v>
      </c>
      <c r="I207" s="18">
        <v>0</v>
      </c>
      <c r="J207" s="18">
        <v>0</v>
      </c>
      <c r="K207" s="14"/>
      <c r="AH207" s="10"/>
      <c r="AI207" s="10"/>
      <c r="AJ207" s="10"/>
      <c r="AK207" s="10"/>
      <c r="AL207" s="10"/>
      <c r="AM207" s="10"/>
      <c r="AN207" s="10"/>
      <c r="AO207" s="10"/>
      <c r="AP207" s="10"/>
      <c r="AQ207" s="10"/>
      <c r="AR207" s="10"/>
      <c r="AS207" s="10"/>
      <c r="AT207" s="10"/>
      <c r="AU207" s="10"/>
      <c r="AV207" s="10"/>
      <c r="AW207" s="10"/>
    </row>
    <row r="208" spans="1:49" s="1" customFormat="1" ht="15.75" customHeight="1" x14ac:dyDescent="0.2">
      <c r="A208" s="14">
        <v>193</v>
      </c>
      <c r="B208" s="16" t="s">
        <v>30</v>
      </c>
      <c r="C208" s="17"/>
      <c r="D208" s="18">
        <f t="shared" ref="D208:D210" si="49">SUM(E208:J208)</f>
        <v>0</v>
      </c>
      <c r="E208" s="18">
        <v>0</v>
      </c>
      <c r="F208" s="18">
        <v>0</v>
      </c>
      <c r="G208" s="18">
        <v>0</v>
      </c>
      <c r="H208" s="18">
        <v>0</v>
      </c>
      <c r="I208" s="18">
        <v>0</v>
      </c>
      <c r="J208" s="18">
        <v>0</v>
      </c>
      <c r="K208" s="14"/>
      <c r="AH208" s="10"/>
      <c r="AI208" s="10"/>
      <c r="AJ208" s="10"/>
      <c r="AK208" s="10"/>
      <c r="AL208" s="10"/>
      <c r="AM208" s="10"/>
      <c r="AN208" s="10"/>
      <c r="AO208" s="10"/>
      <c r="AP208" s="10"/>
      <c r="AQ208" s="10"/>
      <c r="AR208" s="10"/>
      <c r="AS208" s="10"/>
      <c r="AT208" s="10"/>
      <c r="AU208" s="10"/>
      <c r="AV208" s="10"/>
      <c r="AW208" s="10"/>
    </row>
    <row r="209" spans="1:49" s="1" customFormat="1" ht="15.75" customHeight="1" x14ac:dyDescent="0.2">
      <c r="A209" s="14">
        <v>194</v>
      </c>
      <c r="B209" s="16" t="s">
        <v>31</v>
      </c>
      <c r="C209" s="17"/>
      <c r="D209" s="18">
        <f t="shared" si="49"/>
        <v>0</v>
      </c>
      <c r="E209" s="18">
        <v>0</v>
      </c>
      <c r="F209" s="18">
        <v>0</v>
      </c>
      <c r="G209" s="18">
        <v>0</v>
      </c>
      <c r="H209" s="18">
        <v>0</v>
      </c>
      <c r="I209" s="18">
        <v>0</v>
      </c>
      <c r="J209" s="18">
        <v>0</v>
      </c>
      <c r="K209" s="14"/>
      <c r="AH209" s="10"/>
      <c r="AI209" s="10"/>
      <c r="AJ209" s="10"/>
      <c r="AK209" s="10"/>
      <c r="AL209" s="10"/>
      <c r="AM209" s="10"/>
      <c r="AN209" s="10"/>
      <c r="AO209" s="10"/>
      <c r="AP209" s="10"/>
      <c r="AQ209" s="10"/>
      <c r="AR209" s="10"/>
      <c r="AS209" s="10"/>
      <c r="AT209" s="10"/>
      <c r="AU209" s="10"/>
      <c r="AV209" s="10"/>
      <c r="AW209" s="10"/>
    </row>
    <row r="210" spans="1:49" s="1" customFormat="1" ht="15.75" customHeight="1" x14ac:dyDescent="0.2">
      <c r="A210" s="14">
        <v>195</v>
      </c>
      <c r="B210" s="16" t="s">
        <v>33</v>
      </c>
      <c r="C210" s="17"/>
      <c r="D210" s="18">
        <f t="shared" si="49"/>
        <v>0</v>
      </c>
      <c r="E210" s="18">
        <v>0</v>
      </c>
      <c r="F210" s="18">
        <v>0</v>
      </c>
      <c r="G210" s="18">
        <v>0</v>
      </c>
      <c r="H210" s="18">
        <v>0</v>
      </c>
      <c r="I210" s="18">
        <v>0</v>
      </c>
      <c r="J210" s="18">
        <v>0</v>
      </c>
      <c r="K210" s="14"/>
      <c r="AH210" s="10"/>
      <c r="AI210" s="10"/>
      <c r="AJ210" s="10"/>
      <c r="AK210" s="10"/>
      <c r="AL210" s="10"/>
      <c r="AM210" s="10"/>
      <c r="AN210" s="10"/>
      <c r="AO210" s="10"/>
      <c r="AP210" s="10"/>
      <c r="AQ210" s="10"/>
      <c r="AR210" s="10"/>
      <c r="AS210" s="10"/>
      <c r="AT210" s="10"/>
      <c r="AU210" s="10"/>
      <c r="AV210" s="10"/>
      <c r="AW210" s="10"/>
    </row>
    <row r="211" spans="1:49" s="1" customFormat="1" ht="15.75" customHeight="1" x14ac:dyDescent="0.2">
      <c r="A211" s="14">
        <v>196</v>
      </c>
      <c r="B211" s="22" t="s">
        <v>34</v>
      </c>
      <c r="C211" s="23"/>
      <c r="D211" s="24"/>
      <c r="E211" s="24"/>
      <c r="F211" s="24"/>
      <c r="G211" s="24"/>
      <c r="H211" s="24"/>
      <c r="I211" s="24"/>
      <c r="J211" s="24"/>
      <c r="K211" s="14"/>
      <c r="AH211" s="10"/>
      <c r="AI211" s="10"/>
      <c r="AJ211" s="10"/>
      <c r="AK211" s="10"/>
      <c r="AL211" s="10"/>
      <c r="AM211" s="10"/>
      <c r="AN211" s="10"/>
      <c r="AO211" s="10"/>
      <c r="AP211" s="10"/>
      <c r="AQ211" s="10"/>
      <c r="AR211" s="10"/>
      <c r="AS211" s="10"/>
      <c r="AT211" s="10"/>
      <c r="AU211" s="10"/>
      <c r="AV211" s="10"/>
      <c r="AW211" s="10"/>
    </row>
    <row r="212" spans="1:49" s="1" customFormat="1" ht="31.5" customHeight="1" x14ac:dyDescent="0.2">
      <c r="A212" s="14">
        <v>197</v>
      </c>
      <c r="B212" s="41" t="s">
        <v>35</v>
      </c>
      <c r="C212" s="42"/>
      <c r="D212" s="24"/>
      <c r="E212" s="24"/>
      <c r="F212" s="24"/>
      <c r="G212" s="24"/>
      <c r="H212" s="24"/>
      <c r="I212" s="24"/>
      <c r="J212" s="24"/>
      <c r="K212" s="14"/>
      <c r="AH212" s="10"/>
      <c r="AI212" s="10"/>
      <c r="AJ212" s="10"/>
      <c r="AK212" s="10"/>
      <c r="AL212" s="10"/>
      <c r="AM212" s="10"/>
      <c r="AN212" s="10"/>
      <c r="AO212" s="10"/>
      <c r="AP212" s="10"/>
      <c r="AQ212" s="10"/>
      <c r="AR212" s="10"/>
      <c r="AS212" s="10"/>
      <c r="AT212" s="10"/>
      <c r="AU212" s="10"/>
      <c r="AV212" s="10"/>
      <c r="AW212" s="10"/>
    </row>
    <row r="213" spans="1:49" s="1" customFormat="1" ht="31.5" customHeight="1" x14ac:dyDescent="0.2">
      <c r="A213" s="14">
        <v>198</v>
      </c>
      <c r="B213" s="41" t="s">
        <v>36</v>
      </c>
      <c r="C213" s="42"/>
      <c r="D213" s="24"/>
      <c r="E213" s="24"/>
      <c r="F213" s="24"/>
      <c r="G213" s="24"/>
      <c r="H213" s="24"/>
      <c r="I213" s="24"/>
      <c r="J213" s="24"/>
      <c r="K213" s="14"/>
      <c r="AH213" s="10"/>
      <c r="AI213" s="10"/>
      <c r="AJ213" s="10"/>
      <c r="AK213" s="10"/>
      <c r="AL213" s="10"/>
      <c r="AM213" s="10"/>
      <c r="AN213" s="10"/>
      <c r="AO213" s="10"/>
      <c r="AP213" s="10"/>
      <c r="AQ213" s="10"/>
      <c r="AR213" s="10"/>
      <c r="AS213" s="10"/>
      <c r="AT213" s="10"/>
      <c r="AU213" s="10"/>
      <c r="AV213" s="10"/>
      <c r="AW213" s="10"/>
    </row>
    <row r="214" spans="1:49" s="1" customFormat="1" ht="125.25" customHeight="1" x14ac:dyDescent="0.2">
      <c r="A214" s="14">
        <v>199</v>
      </c>
      <c r="B214" s="16" t="s">
        <v>84</v>
      </c>
      <c r="C214" s="17" t="s">
        <v>51</v>
      </c>
      <c r="D214" s="18">
        <f>SUM(D215:D218)</f>
        <v>0</v>
      </c>
      <c r="E214" s="18">
        <f t="shared" ref="E214:J214" si="50">SUM(E215:E218)</f>
        <v>0</v>
      </c>
      <c r="F214" s="18">
        <f t="shared" si="50"/>
        <v>0</v>
      </c>
      <c r="G214" s="18">
        <f t="shared" si="50"/>
        <v>0</v>
      </c>
      <c r="H214" s="18">
        <f t="shared" si="50"/>
        <v>0</v>
      </c>
      <c r="I214" s="18">
        <f t="shared" si="50"/>
        <v>0</v>
      </c>
      <c r="J214" s="18">
        <f t="shared" si="50"/>
        <v>0</v>
      </c>
      <c r="K214" s="14" t="s">
        <v>85</v>
      </c>
      <c r="AH214" s="10"/>
      <c r="AI214" s="10"/>
      <c r="AJ214" s="10"/>
      <c r="AK214" s="10"/>
      <c r="AL214" s="10"/>
      <c r="AM214" s="10"/>
      <c r="AN214" s="10"/>
      <c r="AO214" s="10"/>
      <c r="AP214" s="10"/>
      <c r="AQ214" s="10"/>
      <c r="AR214" s="10"/>
      <c r="AS214" s="10"/>
      <c r="AT214" s="10"/>
      <c r="AU214" s="10"/>
      <c r="AV214" s="10"/>
      <c r="AW214" s="10"/>
    </row>
    <row r="215" spans="1:49" s="1" customFormat="1" ht="15.75" customHeight="1" x14ac:dyDescent="0.2">
      <c r="A215" s="14">
        <v>200</v>
      </c>
      <c r="B215" s="16" t="s">
        <v>29</v>
      </c>
      <c r="C215" s="17"/>
      <c r="D215" s="18">
        <f>SUM(E215:J215)</f>
        <v>0</v>
      </c>
      <c r="E215" s="18">
        <v>0</v>
      </c>
      <c r="F215" s="18">
        <v>0</v>
      </c>
      <c r="G215" s="18">
        <v>0</v>
      </c>
      <c r="H215" s="18">
        <v>0</v>
      </c>
      <c r="I215" s="18">
        <v>0</v>
      </c>
      <c r="J215" s="18">
        <v>0</v>
      </c>
      <c r="K215" s="14"/>
      <c r="AH215" s="10"/>
      <c r="AI215" s="10"/>
      <c r="AJ215" s="10"/>
      <c r="AK215" s="10"/>
      <c r="AL215" s="10"/>
      <c r="AM215" s="10"/>
      <c r="AN215" s="10"/>
      <c r="AO215" s="10"/>
      <c r="AP215" s="10"/>
      <c r="AQ215" s="10"/>
      <c r="AR215" s="10"/>
      <c r="AS215" s="10"/>
      <c r="AT215" s="10"/>
      <c r="AU215" s="10"/>
      <c r="AV215" s="10"/>
      <c r="AW215" s="10"/>
    </row>
    <row r="216" spans="1:49" s="1" customFormat="1" ht="15.75" customHeight="1" x14ac:dyDescent="0.2">
      <c r="A216" s="14">
        <v>201</v>
      </c>
      <c r="B216" s="16" t="s">
        <v>30</v>
      </c>
      <c r="C216" s="17"/>
      <c r="D216" s="18">
        <f t="shared" ref="D216:D218" si="51">SUM(E216:J216)</f>
        <v>0</v>
      </c>
      <c r="E216" s="18">
        <v>0</v>
      </c>
      <c r="F216" s="18">
        <v>0</v>
      </c>
      <c r="G216" s="18">
        <v>0</v>
      </c>
      <c r="H216" s="18">
        <v>0</v>
      </c>
      <c r="I216" s="18">
        <v>0</v>
      </c>
      <c r="J216" s="18">
        <v>0</v>
      </c>
      <c r="K216" s="14"/>
      <c r="AH216" s="10"/>
      <c r="AI216" s="10"/>
      <c r="AJ216" s="10"/>
      <c r="AK216" s="10"/>
      <c r="AL216" s="10"/>
      <c r="AM216" s="10"/>
      <c r="AN216" s="10"/>
      <c r="AO216" s="10"/>
      <c r="AP216" s="10"/>
      <c r="AQ216" s="10"/>
      <c r="AR216" s="10"/>
      <c r="AS216" s="10"/>
      <c r="AT216" s="10"/>
      <c r="AU216" s="10"/>
      <c r="AV216" s="10"/>
      <c r="AW216" s="10"/>
    </row>
    <row r="217" spans="1:49" s="1" customFormat="1" ht="15.75" customHeight="1" x14ac:dyDescent="0.2">
      <c r="A217" s="14">
        <v>202</v>
      </c>
      <c r="B217" s="16" t="s">
        <v>31</v>
      </c>
      <c r="C217" s="17"/>
      <c r="D217" s="18">
        <f t="shared" si="51"/>
        <v>0</v>
      </c>
      <c r="E217" s="18">
        <v>0</v>
      </c>
      <c r="F217" s="18">
        <v>0</v>
      </c>
      <c r="G217" s="18">
        <v>0</v>
      </c>
      <c r="H217" s="18">
        <v>0</v>
      </c>
      <c r="I217" s="18">
        <v>0</v>
      </c>
      <c r="J217" s="18">
        <v>0</v>
      </c>
      <c r="K217" s="14"/>
      <c r="AH217" s="10"/>
      <c r="AI217" s="10"/>
      <c r="AJ217" s="10"/>
      <c r="AK217" s="10"/>
      <c r="AL217" s="10"/>
      <c r="AM217" s="10"/>
      <c r="AN217" s="10"/>
      <c r="AO217" s="10"/>
      <c r="AP217" s="10"/>
      <c r="AQ217" s="10"/>
      <c r="AR217" s="10"/>
      <c r="AS217" s="10"/>
      <c r="AT217" s="10"/>
      <c r="AU217" s="10"/>
      <c r="AV217" s="10"/>
      <c r="AW217" s="10"/>
    </row>
    <row r="218" spans="1:49" s="1" customFormat="1" ht="15.75" customHeight="1" x14ac:dyDescent="0.2">
      <c r="A218" s="14">
        <v>203</v>
      </c>
      <c r="B218" s="16" t="s">
        <v>33</v>
      </c>
      <c r="C218" s="17"/>
      <c r="D218" s="18">
        <f t="shared" si="51"/>
        <v>0</v>
      </c>
      <c r="E218" s="18">
        <v>0</v>
      </c>
      <c r="F218" s="18">
        <v>0</v>
      </c>
      <c r="G218" s="18">
        <v>0</v>
      </c>
      <c r="H218" s="18">
        <v>0</v>
      </c>
      <c r="I218" s="18">
        <v>0</v>
      </c>
      <c r="J218" s="18">
        <v>0</v>
      </c>
      <c r="K218" s="14"/>
      <c r="AH218" s="10"/>
      <c r="AI218" s="10"/>
      <c r="AJ218" s="10"/>
      <c r="AK218" s="10"/>
      <c r="AL218" s="10"/>
      <c r="AM218" s="10"/>
      <c r="AN218" s="10"/>
      <c r="AO218" s="10"/>
      <c r="AP218" s="10"/>
      <c r="AQ218" s="10"/>
      <c r="AR218" s="10"/>
      <c r="AS218" s="10"/>
      <c r="AT218" s="10"/>
      <c r="AU218" s="10"/>
      <c r="AV218" s="10"/>
      <c r="AW218" s="10"/>
    </row>
    <row r="219" spans="1:49" s="1" customFormat="1" ht="15.75" customHeight="1" x14ac:dyDescent="0.2">
      <c r="A219" s="14">
        <v>204</v>
      </c>
      <c r="B219" s="22" t="s">
        <v>34</v>
      </c>
      <c r="C219" s="23"/>
      <c r="D219" s="24"/>
      <c r="E219" s="24"/>
      <c r="F219" s="24"/>
      <c r="G219" s="24"/>
      <c r="H219" s="24"/>
      <c r="I219" s="24"/>
      <c r="J219" s="24"/>
      <c r="K219" s="14"/>
      <c r="AH219" s="10"/>
      <c r="AI219" s="10"/>
      <c r="AJ219" s="10"/>
      <c r="AK219" s="10"/>
      <c r="AL219" s="10"/>
      <c r="AM219" s="10"/>
      <c r="AN219" s="10"/>
      <c r="AO219" s="10"/>
      <c r="AP219" s="10"/>
      <c r="AQ219" s="10"/>
      <c r="AR219" s="10"/>
      <c r="AS219" s="10"/>
      <c r="AT219" s="10"/>
      <c r="AU219" s="10"/>
      <c r="AV219" s="10"/>
      <c r="AW219" s="10"/>
    </row>
    <row r="220" spans="1:49" s="1" customFormat="1" ht="31.5" customHeight="1" x14ac:dyDescent="0.2">
      <c r="A220" s="14">
        <v>205</v>
      </c>
      <c r="B220" s="41" t="s">
        <v>35</v>
      </c>
      <c r="C220" s="42"/>
      <c r="D220" s="24"/>
      <c r="E220" s="24"/>
      <c r="F220" s="24"/>
      <c r="G220" s="24"/>
      <c r="H220" s="24"/>
      <c r="I220" s="24"/>
      <c r="J220" s="24"/>
      <c r="K220" s="14"/>
      <c r="AH220" s="10"/>
      <c r="AI220" s="10"/>
      <c r="AJ220" s="10"/>
      <c r="AK220" s="10"/>
      <c r="AL220" s="10"/>
      <c r="AM220" s="10"/>
      <c r="AN220" s="10"/>
      <c r="AO220" s="10"/>
      <c r="AP220" s="10"/>
      <c r="AQ220" s="10"/>
      <c r="AR220" s="10"/>
      <c r="AS220" s="10"/>
      <c r="AT220" s="10"/>
      <c r="AU220" s="10"/>
      <c r="AV220" s="10"/>
      <c r="AW220" s="10"/>
    </row>
    <row r="221" spans="1:49" s="1" customFormat="1" ht="31.5" customHeight="1" x14ac:dyDescent="0.2">
      <c r="A221" s="14">
        <v>206</v>
      </c>
      <c r="B221" s="41" t="s">
        <v>36</v>
      </c>
      <c r="C221" s="42"/>
      <c r="D221" s="24"/>
      <c r="E221" s="24"/>
      <c r="F221" s="24"/>
      <c r="G221" s="24"/>
      <c r="H221" s="24"/>
      <c r="I221" s="24"/>
      <c r="J221" s="24"/>
      <c r="K221" s="14"/>
      <c r="AH221" s="10"/>
      <c r="AI221" s="10"/>
      <c r="AJ221" s="10"/>
      <c r="AK221" s="10"/>
      <c r="AL221" s="10"/>
      <c r="AM221" s="10"/>
      <c r="AN221" s="10"/>
      <c r="AO221" s="10"/>
      <c r="AP221" s="10"/>
      <c r="AQ221" s="10"/>
      <c r="AR221" s="10"/>
      <c r="AS221" s="10"/>
      <c r="AT221" s="10"/>
      <c r="AU221" s="10"/>
      <c r="AV221" s="10"/>
      <c r="AW221" s="10"/>
    </row>
    <row r="222" spans="1:49" s="1" customFormat="1" ht="19.5" customHeight="1" x14ac:dyDescent="0.2">
      <c r="A222" s="14">
        <v>207</v>
      </c>
      <c r="B222" s="43" t="s">
        <v>86</v>
      </c>
      <c r="C222" s="43"/>
      <c r="D222" s="43"/>
      <c r="E222" s="43"/>
      <c r="F222" s="43"/>
      <c r="G222" s="43"/>
      <c r="H222" s="43"/>
      <c r="I222" s="43"/>
      <c r="J222" s="43"/>
      <c r="K222" s="43"/>
      <c r="AH222" s="10"/>
      <c r="AI222" s="10"/>
      <c r="AJ222" s="10"/>
      <c r="AK222" s="10"/>
      <c r="AL222" s="10"/>
      <c r="AM222" s="10"/>
      <c r="AN222" s="10"/>
      <c r="AO222" s="10"/>
      <c r="AP222" s="10"/>
      <c r="AQ222" s="10"/>
      <c r="AR222" s="10"/>
      <c r="AS222" s="10"/>
      <c r="AT222" s="10"/>
      <c r="AU222" s="10"/>
      <c r="AV222" s="10"/>
      <c r="AW222" s="10"/>
    </row>
    <row r="223" spans="1:49" s="1" customFormat="1" ht="31.5" customHeight="1" x14ac:dyDescent="0.2">
      <c r="A223" s="14">
        <v>208</v>
      </c>
      <c r="B223" s="16" t="s">
        <v>87</v>
      </c>
      <c r="C223" s="17"/>
      <c r="D223" s="18">
        <f t="shared" ref="D223:I223" si="52">D224+D225+D226+D227</f>
        <v>134010.72783999998</v>
      </c>
      <c r="E223" s="18">
        <f t="shared" si="52"/>
        <v>19955.985679999998</v>
      </c>
      <c r="F223" s="18">
        <f t="shared" si="52"/>
        <v>23897.082159999998</v>
      </c>
      <c r="G223" s="18">
        <f t="shared" si="52"/>
        <v>25416.959999999999</v>
      </c>
      <c r="H223" s="18">
        <f t="shared" si="52"/>
        <v>18811.93</v>
      </c>
      <c r="I223" s="18">
        <f t="shared" si="52"/>
        <v>19137.87</v>
      </c>
      <c r="J223" s="18">
        <f>J224+J225+J226+J227</f>
        <v>26790.899999999998</v>
      </c>
      <c r="K223" s="19"/>
      <c r="AC223" s="1">
        <v>24177.399999999998</v>
      </c>
      <c r="AD223" s="1">
        <v>24937.8</v>
      </c>
      <c r="AE223" s="1">
        <v>25727.599999999999</v>
      </c>
      <c r="AF223" s="1">
        <v>26600.016</v>
      </c>
      <c r="AH223" s="10"/>
      <c r="AI223" s="10"/>
      <c r="AJ223" s="10"/>
      <c r="AK223" s="10"/>
      <c r="AL223" s="10"/>
      <c r="AM223" s="10"/>
      <c r="AN223" s="10"/>
      <c r="AO223" s="10"/>
      <c r="AP223" s="10"/>
      <c r="AQ223" s="10"/>
      <c r="AR223" s="10"/>
      <c r="AS223" s="10"/>
      <c r="AT223" s="10"/>
      <c r="AU223" s="10"/>
      <c r="AV223" s="10"/>
      <c r="AW223" s="10"/>
    </row>
    <row r="224" spans="1:49" s="1" customFormat="1" ht="15.75" customHeight="1" x14ac:dyDescent="0.2">
      <c r="A224" s="14">
        <v>209</v>
      </c>
      <c r="B224" s="16" t="s">
        <v>29</v>
      </c>
      <c r="C224" s="17"/>
      <c r="D224" s="18">
        <f t="shared" ref="D224:D235" si="53">SUM(E224:K224)</f>
        <v>0</v>
      </c>
      <c r="E224" s="18">
        <f>E234+E244+E252+E260+E268</f>
        <v>0</v>
      </c>
      <c r="F224" s="18">
        <f t="shared" ref="F224:J226" si="54">F234+F244+F252+F260+F268</f>
        <v>0</v>
      </c>
      <c r="G224" s="18">
        <f t="shared" si="54"/>
        <v>0</v>
      </c>
      <c r="H224" s="18">
        <f t="shared" si="54"/>
        <v>0</v>
      </c>
      <c r="I224" s="18">
        <f t="shared" si="54"/>
        <v>0</v>
      </c>
      <c r="J224" s="18">
        <f t="shared" si="54"/>
        <v>0</v>
      </c>
      <c r="K224" s="14"/>
      <c r="AC224" s="1">
        <v>0</v>
      </c>
      <c r="AD224" s="1">
        <v>0</v>
      </c>
      <c r="AE224" s="1">
        <v>0</v>
      </c>
      <c r="AF224" s="1">
        <v>0</v>
      </c>
      <c r="AH224" s="10"/>
      <c r="AI224" s="10"/>
      <c r="AJ224" s="10"/>
      <c r="AK224" s="10"/>
      <c r="AL224" s="10"/>
      <c r="AM224" s="10"/>
      <c r="AN224" s="10"/>
      <c r="AO224" s="10"/>
      <c r="AP224" s="10"/>
      <c r="AQ224" s="10"/>
      <c r="AR224" s="10"/>
      <c r="AS224" s="10"/>
      <c r="AT224" s="10"/>
      <c r="AU224" s="10"/>
      <c r="AV224" s="10"/>
      <c r="AW224" s="10"/>
    </row>
    <row r="225" spans="1:49" s="1" customFormat="1" ht="15.75" customHeight="1" x14ac:dyDescent="0.2">
      <c r="A225" s="14">
        <v>210</v>
      </c>
      <c r="B225" s="16" t="s">
        <v>30</v>
      </c>
      <c r="C225" s="17"/>
      <c r="D225" s="18">
        <f t="shared" si="53"/>
        <v>3153</v>
      </c>
      <c r="E225" s="18">
        <f>E235+E245+E253+E261+E269</f>
        <v>0</v>
      </c>
      <c r="F225" s="18">
        <f t="shared" si="54"/>
        <v>0</v>
      </c>
      <c r="G225" s="18">
        <f t="shared" si="54"/>
        <v>1003</v>
      </c>
      <c r="H225" s="18">
        <f t="shared" si="54"/>
        <v>904</v>
      </c>
      <c r="I225" s="18">
        <f t="shared" si="54"/>
        <v>1246</v>
      </c>
      <c r="J225" s="18">
        <f t="shared" si="54"/>
        <v>0</v>
      </c>
      <c r="K225" s="14"/>
      <c r="AC225" s="1">
        <v>0</v>
      </c>
      <c r="AD225" s="1">
        <v>0</v>
      </c>
      <c r="AE225" s="1">
        <v>0</v>
      </c>
      <c r="AF225" s="1">
        <v>0</v>
      </c>
      <c r="AH225" s="10"/>
      <c r="AI225" s="10"/>
      <c r="AJ225" s="10"/>
      <c r="AK225" s="10"/>
      <c r="AL225" s="10"/>
      <c r="AM225" s="10"/>
      <c r="AN225" s="10"/>
      <c r="AO225" s="10"/>
      <c r="AP225" s="10"/>
      <c r="AQ225" s="10"/>
      <c r="AR225" s="10"/>
      <c r="AS225" s="10"/>
      <c r="AT225" s="10"/>
      <c r="AU225" s="10"/>
      <c r="AV225" s="10"/>
      <c r="AW225" s="10"/>
    </row>
    <row r="226" spans="1:49" s="1" customFormat="1" ht="15.75" customHeight="1" x14ac:dyDescent="0.2">
      <c r="A226" s="14">
        <v>211</v>
      </c>
      <c r="B226" s="16" t="s">
        <v>31</v>
      </c>
      <c r="C226" s="17"/>
      <c r="D226" s="18">
        <f t="shared" si="53"/>
        <v>130857.72783999998</v>
      </c>
      <c r="E226" s="18">
        <f>E236+E246+E254+E262+E270</f>
        <v>19955.985679999998</v>
      </c>
      <c r="F226" s="18">
        <f t="shared" si="54"/>
        <v>23897.082159999998</v>
      </c>
      <c r="G226" s="18">
        <f t="shared" si="54"/>
        <v>24413.96</v>
      </c>
      <c r="H226" s="18">
        <f t="shared" si="54"/>
        <v>17907.93</v>
      </c>
      <c r="I226" s="18">
        <f t="shared" si="54"/>
        <v>17891.87</v>
      </c>
      <c r="J226" s="18">
        <f t="shared" si="54"/>
        <v>26790.899999999998</v>
      </c>
      <c r="K226" s="14"/>
      <c r="AC226" s="1">
        <v>22877.399999999998</v>
      </c>
      <c r="AD226" s="1">
        <v>23637.8</v>
      </c>
      <c r="AE226" s="1">
        <v>24427.599999999999</v>
      </c>
      <c r="AF226" s="1">
        <v>25300.016</v>
      </c>
      <c r="AH226" s="10"/>
      <c r="AI226" s="10"/>
      <c r="AJ226" s="10"/>
      <c r="AK226" s="10"/>
      <c r="AL226" s="10"/>
      <c r="AM226" s="10"/>
      <c r="AN226" s="10"/>
      <c r="AO226" s="10"/>
      <c r="AP226" s="10"/>
      <c r="AQ226" s="10"/>
      <c r="AR226" s="10"/>
      <c r="AS226" s="10"/>
      <c r="AT226" s="10"/>
      <c r="AU226" s="10"/>
      <c r="AV226" s="10"/>
      <c r="AW226" s="10"/>
    </row>
    <row r="227" spans="1:49" s="1" customFormat="1" ht="15.75" customHeight="1" x14ac:dyDescent="0.2">
      <c r="A227" s="14">
        <v>212</v>
      </c>
      <c r="B227" s="16" t="s">
        <v>33</v>
      </c>
      <c r="C227" s="17"/>
      <c r="D227" s="18">
        <f t="shared" si="53"/>
        <v>0</v>
      </c>
      <c r="E227" s="18">
        <f>E239+E247+E255+E264+E271</f>
        <v>0</v>
      </c>
      <c r="F227" s="18">
        <f t="shared" ref="F227:I227" si="55">F239+F247+F255+F264+F271</f>
        <v>0</v>
      </c>
      <c r="G227" s="18">
        <f t="shared" si="55"/>
        <v>0</v>
      </c>
      <c r="H227" s="18">
        <f t="shared" si="55"/>
        <v>0</v>
      </c>
      <c r="I227" s="18">
        <f t="shared" si="55"/>
        <v>0</v>
      </c>
      <c r="J227" s="18">
        <f>J239+J247+J255+J264+J271</f>
        <v>0</v>
      </c>
      <c r="K227" s="14"/>
      <c r="AC227" s="1">
        <v>1300</v>
      </c>
      <c r="AD227" s="1">
        <v>1300</v>
      </c>
      <c r="AE227" s="1">
        <v>1300</v>
      </c>
      <c r="AF227" s="1">
        <v>1300</v>
      </c>
      <c r="AH227" s="10"/>
      <c r="AI227" s="10"/>
      <c r="AJ227" s="10"/>
      <c r="AK227" s="10"/>
      <c r="AL227" s="10"/>
      <c r="AM227" s="10"/>
      <c r="AN227" s="10"/>
      <c r="AO227" s="10"/>
      <c r="AP227" s="10"/>
      <c r="AQ227" s="10"/>
      <c r="AR227" s="10"/>
      <c r="AS227" s="10"/>
      <c r="AT227" s="10"/>
      <c r="AU227" s="10"/>
      <c r="AV227" s="10"/>
      <c r="AW227" s="10"/>
    </row>
    <row r="228" spans="1:49" s="1" customFormat="1" ht="21.75" hidden="1" customHeight="1" x14ac:dyDescent="0.2">
      <c r="A228" s="14">
        <v>213</v>
      </c>
      <c r="B228" s="16" t="s">
        <v>88</v>
      </c>
      <c r="C228" s="17"/>
      <c r="D228" s="18">
        <f t="shared" si="53"/>
        <v>121038.26815999998</v>
      </c>
      <c r="E228" s="18">
        <f t="shared" ref="E228:I228" si="56">E229</f>
        <v>19955.985679999998</v>
      </c>
      <c r="F228" s="18">
        <f t="shared" si="56"/>
        <v>18939.982479999999</v>
      </c>
      <c r="G228" s="18">
        <f t="shared" si="56"/>
        <v>19551.599999999999</v>
      </c>
      <c r="H228" s="18">
        <f t="shared" si="56"/>
        <v>17907.93</v>
      </c>
      <c r="I228" s="18">
        <f t="shared" si="56"/>
        <v>17891.87</v>
      </c>
      <c r="J228" s="18">
        <f>J229</f>
        <v>26790.899999999998</v>
      </c>
      <c r="K228" s="19"/>
      <c r="AC228" s="1">
        <v>20539.599999999999</v>
      </c>
      <c r="AD228" s="1">
        <v>21299.599999999999</v>
      </c>
      <c r="AE228" s="1">
        <v>22090</v>
      </c>
      <c r="AF228" s="1">
        <v>22962.416000000001</v>
      </c>
      <c r="AH228" s="10"/>
      <c r="AI228" s="10"/>
      <c r="AJ228" s="10"/>
      <c r="AK228" s="10"/>
      <c r="AL228" s="10"/>
      <c r="AM228" s="10"/>
      <c r="AN228" s="10"/>
      <c r="AO228" s="10"/>
      <c r="AP228" s="10"/>
      <c r="AQ228" s="10"/>
      <c r="AR228" s="10"/>
      <c r="AS228" s="10"/>
      <c r="AT228" s="10"/>
      <c r="AU228" s="10"/>
      <c r="AV228" s="10"/>
      <c r="AW228" s="10"/>
    </row>
    <row r="229" spans="1:49" s="1" customFormat="1" ht="21.75" hidden="1" customHeight="1" x14ac:dyDescent="0.2">
      <c r="A229" s="14">
        <v>214</v>
      </c>
      <c r="B229" s="16" t="s">
        <v>89</v>
      </c>
      <c r="C229" s="17"/>
      <c r="D229" s="18">
        <f t="shared" si="53"/>
        <v>121038.26815999998</v>
      </c>
      <c r="E229" s="18">
        <f t="shared" ref="E229:I229" si="57">E233+E243+E251</f>
        <v>19955.985679999998</v>
      </c>
      <c r="F229" s="18">
        <f t="shared" si="57"/>
        <v>18939.982479999999</v>
      </c>
      <c r="G229" s="18">
        <f t="shared" si="57"/>
        <v>19551.599999999999</v>
      </c>
      <c r="H229" s="18">
        <f t="shared" si="57"/>
        <v>17907.93</v>
      </c>
      <c r="I229" s="18">
        <f t="shared" si="57"/>
        <v>17891.87</v>
      </c>
      <c r="J229" s="18">
        <f>J233+J243+J251</f>
        <v>26790.899999999998</v>
      </c>
      <c r="K229" s="19"/>
      <c r="AC229" s="1">
        <v>20539.599999999999</v>
      </c>
      <c r="AD229" s="1">
        <v>21299.599999999999</v>
      </c>
      <c r="AE229" s="1">
        <v>22090</v>
      </c>
      <c r="AF229" s="1">
        <v>22962.416000000001</v>
      </c>
      <c r="AH229" s="10"/>
      <c r="AI229" s="10"/>
      <c r="AJ229" s="10"/>
      <c r="AK229" s="10"/>
      <c r="AL229" s="10"/>
      <c r="AM229" s="10"/>
      <c r="AN229" s="10"/>
      <c r="AO229" s="10"/>
      <c r="AP229" s="10"/>
      <c r="AQ229" s="10"/>
      <c r="AR229" s="10"/>
      <c r="AS229" s="10"/>
      <c r="AT229" s="10"/>
      <c r="AU229" s="10"/>
      <c r="AV229" s="10"/>
      <c r="AW229" s="10"/>
    </row>
    <row r="230" spans="1:49" s="1" customFormat="1" ht="21.75" customHeight="1" x14ac:dyDescent="0.2">
      <c r="A230" s="14">
        <v>215</v>
      </c>
      <c r="B230" s="22" t="s">
        <v>34</v>
      </c>
      <c r="C230" s="23"/>
      <c r="D230" s="24"/>
      <c r="E230" s="24"/>
      <c r="F230" s="24"/>
      <c r="G230" s="24"/>
      <c r="H230" s="24"/>
      <c r="I230" s="24"/>
      <c r="J230" s="24"/>
      <c r="K230" s="19"/>
      <c r="AH230" s="10"/>
      <c r="AI230" s="10"/>
      <c r="AJ230" s="10"/>
      <c r="AK230" s="10"/>
      <c r="AL230" s="10"/>
      <c r="AM230" s="10"/>
      <c r="AN230" s="10"/>
      <c r="AO230" s="10"/>
      <c r="AP230" s="10"/>
      <c r="AQ230" s="10"/>
      <c r="AR230" s="10"/>
      <c r="AS230" s="10"/>
      <c r="AT230" s="10"/>
      <c r="AU230" s="10"/>
      <c r="AV230" s="10"/>
      <c r="AW230" s="10"/>
    </row>
    <row r="231" spans="1:49" s="1" customFormat="1" ht="31.5" customHeight="1" x14ac:dyDescent="0.2">
      <c r="A231" s="14">
        <v>216</v>
      </c>
      <c r="B231" s="41" t="s">
        <v>35</v>
      </c>
      <c r="C231" s="42"/>
      <c r="D231" s="24"/>
      <c r="E231" s="24"/>
      <c r="F231" s="24"/>
      <c r="G231" s="24"/>
      <c r="H231" s="24"/>
      <c r="I231" s="24"/>
      <c r="J231" s="24"/>
      <c r="K231" s="19"/>
      <c r="AH231" s="10"/>
      <c r="AI231" s="10"/>
      <c r="AJ231" s="10"/>
      <c r="AK231" s="10"/>
      <c r="AL231" s="10"/>
      <c r="AM231" s="10"/>
      <c r="AN231" s="10"/>
      <c r="AO231" s="10"/>
      <c r="AP231" s="10"/>
      <c r="AQ231" s="10"/>
      <c r="AR231" s="10"/>
      <c r="AS231" s="10"/>
      <c r="AT231" s="10"/>
      <c r="AU231" s="10"/>
      <c r="AV231" s="10"/>
      <c r="AW231" s="10"/>
    </row>
    <row r="232" spans="1:49" s="1" customFormat="1" ht="31.5" customHeight="1" x14ac:dyDescent="0.2">
      <c r="A232" s="14">
        <v>217</v>
      </c>
      <c r="B232" s="41" t="s">
        <v>36</v>
      </c>
      <c r="C232" s="42"/>
      <c r="D232" s="24"/>
      <c r="E232" s="24"/>
      <c r="F232" s="24"/>
      <c r="G232" s="24"/>
      <c r="H232" s="24"/>
      <c r="I232" s="24"/>
      <c r="J232" s="24"/>
      <c r="K232" s="19"/>
      <c r="AH232" s="10"/>
      <c r="AI232" s="10"/>
      <c r="AJ232" s="10"/>
      <c r="AK232" s="10"/>
      <c r="AL232" s="10"/>
      <c r="AM232" s="10"/>
      <c r="AN232" s="10"/>
      <c r="AO232" s="10"/>
      <c r="AP232" s="10"/>
      <c r="AQ232" s="10"/>
      <c r="AR232" s="10"/>
      <c r="AS232" s="10"/>
      <c r="AT232" s="10"/>
      <c r="AU232" s="10"/>
      <c r="AV232" s="10"/>
      <c r="AW232" s="10"/>
    </row>
    <row r="233" spans="1:49" s="1" customFormat="1" ht="78.75" customHeight="1" x14ac:dyDescent="0.2">
      <c r="A233" s="14">
        <v>218</v>
      </c>
      <c r="B233" s="16" t="s">
        <v>90</v>
      </c>
      <c r="C233" s="17"/>
      <c r="D233" s="18">
        <f t="shared" si="53"/>
        <v>96752.7</v>
      </c>
      <c r="E233" s="18">
        <f t="shared" ref="E233:I233" si="58">E234+E235+E236+E239</f>
        <v>16087.4</v>
      </c>
      <c r="F233" s="18">
        <f t="shared" si="58"/>
        <v>15031.6</v>
      </c>
      <c r="G233" s="18">
        <f t="shared" si="58"/>
        <v>15453.8</v>
      </c>
      <c r="H233" s="18">
        <f t="shared" si="58"/>
        <v>13672.03</v>
      </c>
      <c r="I233" s="18">
        <f t="shared" si="58"/>
        <v>13672.07</v>
      </c>
      <c r="J233" s="18">
        <f>J234+J235+J236+J239</f>
        <v>22835.8</v>
      </c>
      <c r="K233" s="19" t="s">
        <v>91</v>
      </c>
      <c r="AC233" s="1">
        <v>19000</v>
      </c>
      <c r="AD233" s="1">
        <v>19760</v>
      </c>
      <c r="AE233" s="1">
        <v>20550.400000000001</v>
      </c>
      <c r="AF233" s="1">
        <v>21372.416000000001</v>
      </c>
      <c r="AH233" s="10"/>
      <c r="AI233" s="10"/>
      <c r="AJ233" s="10"/>
      <c r="AK233" s="10"/>
      <c r="AL233" s="10"/>
      <c r="AM233" s="10"/>
      <c r="AN233" s="10"/>
      <c r="AO233" s="10"/>
      <c r="AP233" s="10"/>
      <c r="AQ233" s="10"/>
      <c r="AR233" s="10"/>
      <c r="AS233" s="10"/>
      <c r="AT233" s="10"/>
      <c r="AU233" s="10"/>
      <c r="AV233" s="10"/>
      <c r="AW233" s="10"/>
    </row>
    <row r="234" spans="1:49" s="1" customFormat="1" ht="15.75" customHeight="1" x14ac:dyDescent="0.2">
      <c r="A234" s="14">
        <v>219</v>
      </c>
      <c r="B234" s="16" t="s">
        <v>29</v>
      </c>
      <c r="C234" s="17"/>
      <c r="D234" s="18">
        <f t="shared" si="53"/>
        <v>0</v>
      </c>
      <c r="E234" s="18">
        <v>0</v>
      </c>
      <c r="F234" s="18">
        <v>0</v>
      </c>
      <c r="G234" s="18">
        <v>0</v>
      </c>
      <c r="H234" s="18">
        <v>0</v>
      </c>
      <c r="I234" s="18">
        <v>0</v>
      </c>
      <c r="J234" s="18">
        <v>0</v>
      </c>
      <c r="K234" s="14"/>
      <c r="AC234" s="1">
        <v>0</v>
      </c>
      <c r="AD234" s="1">
        <v>0</v>
      </c>
      <c r="AE234" s="1">
        <v>0</v>
      </c>
      <c r="AF234" s="1">
        <v>0</v>
      </c>
      <c r="AH234" s="10"/>
      <c r="AI234" s="10"/>
      <c r="AJ234" s="10"/>
      <c r="AK234" s="10"/>
      <c r="AL234" s="10"/>
      <c r="AM234" s="10"/>
      <c r="AN234" s="10"/>
      <c r="AO234" s="10"/>
      <c r="AP234" s="10"/>
      <c r="AQ234" s="10"/>
      <c r="AR234" s="10"/>
      <c r="AS234" s="10"/>
      <c r="AT234" s="10"/>
      <c r="AU234" s="10"/>
      <c r="AV234" s="10"/>
      <c r="AW234" s="10"/>
    </row>
    <row r="235" spans="1:49" s="1" customFormat="1" ht="15.75" customHeight="1" x14ac:dyDescent="0.2">
      <c r="A235" s="14">
        <v>220</v>
      </c>
      <c r="B235" s="16" t="s">
        <v>30</v>
      </c>
      <c r="C235" s="17"/>
      <c r="D235" s="18">
        <f t="shared" si="53"/>
        <v>0</v>
      </c>
      <c r="E235" s="18">
        <v>0</v>
      </c>
      <c r="F235" s="18">
        <v>0</v>
      </c>
      <c r="G235" s="18">
        <v>0</v>
      </c>
      <c r="H235" s="18">
        <v>0</v>
      </c>
      <c r="I235" s="18">
        <v>0</v>
      </c>
      <c r="J235" s="18">
        <v>0</v>
      </c>
      <c r="K235" s="14"/>
      <c r="AC235" s="1">
        <v>0</v>
      </c>
      <c r="AD235" s="1">
        <v>0</v>
      </c>
      <c r="AE235" s="1">
        <v>0</v>
      </c>
      <c r="AF235" s="1">
        <v>0</v>
      </c>
      <c r="AH235" s="10"/>
      <c r="AI235" s="10"/>
      <c r="AJ235" s="10"/>
      <c r="AK235" s="10"/>
      <c r="AL235" s="10"/>
      <c r="AM235" s="10"/>
      <c r="AN235" s="10"/>
      <c r="AO235" s="10"/>
      <c r="AP235" s="10"/>
      <c r="AQ235" s="10"/>
      <c r="AR235" s="10"/>
      <c r="AS235" s="10"/>
      <c r="AT235" s="10"/>
      <c r="AU235" s="10"/>
      <c r="AV235" s="10"/>
      <c r="AW235" s="10"/>
    </row>
    <row r="236" spans="1:49" s="1" customFormat="1" ht="15.75" customHeight="1" x14ac:dyDescent="0.2">
      <c r="A236" s="14">
        <v>221</v>
      </c>
      <c r="B236" s="16" t="s">
        <v>31</v>
      </c>
      <c r="C236" s="17"/>
      <c r="D236" s="18">
        <f>D237+D238</f>
        <v>96752.7</v>
      </c>
      <c r="E236" s="18">
        <f t="shared" ref="E236:I236" si="59">E237+E238</f>
        <v>16087.4</v>
      </c>
      <c r="F236" s="18">
        <f t="shared" si="59"/>
        <v>15031.6</v>
      </c>
      <c r="G236" s="18">
        <f t="shared" si="59"/>
        <v>15453.8</v>
      </c>
      <c r="H236" s="18">
        <f t="shared" si="59"/>
        <v>13672.03</v>
      </c>
      <c r="I236" s="18">
        <f t="shared" si="59"/>
        <v>13672.07</v>
      </c>
      <c r="J236" s="18">
        <f>J237+J238</f>
        <v>22835.8</v>
      </c>
      <c r="K236" s="14"/>
      <c r="AC236" s="1">
        <v>19000</v>
      </c>
      <c r="AD236" s="1">
        <v>19760</v>
      </c>
      <c r="AE236" s="1">
        <v>20550.400000000001</v>
      </c>
      <c r="AF236" s="1">
        <v>21372.416000000001</v>
      </c>
      <c r="AH236" s="10">
        <f>D236</f>
        <v>96752.7</v>
      </c>
      <c r="AI236" s="10">
        <f>J236</f>
        <v>22835.8</v>
      </c>
      <c r="AJ236" s="10">
        <f>E236</f>
        <v>16087.4</v>
      </c>
      <c r="AK236" s="10">
        <f>F236</f>
        <v>15031.6</v>
      </c>
      <c r="AL236" s="10">
        <f>G236</f>
        <v>15453.8</v>
      </c>
      <c r="AM236" s="10">
        <f>H236</f>
        <v>13672.03</v>
      </c>
      <c r="AN236" s="10">
        <f>I236</f>
        <v>13672.07</v>
      </c>
      <c r="AO236" s="10"/>
      <c r="AP236" s="10"/>
      <c r="AQ236" s="10"/>
      <c r="AR236" s="10"/>
      <c r="AS236" s="10"/>
      <c r="AT236" s="10"/>
      <c r="AU236" s="10"/>
      <c r="AV236" s="10"/>
      <c r="AW236" s="10"/>
    </row>
    <row r="237" spans="1:49" s="1" customFormat="1" ht="15.75" customHeight="1" x14ac:dyDescent="0.2">
      <c r="A237" s="14">
        <v>222</v>
      </c>
      <c r="B237" s="16"/>
      <c r="C237" s="17" t="s">
        <v>41</v>
      </c>
      <c r="D237" s="18">
        <f t="shared" ref="D237:D263" si="60">SUM(E237:K237)</f>
        <v>96752.7</v>
      </c>
      <c r="E237" s="18">
        <v>16087.4</v>
      </c>
      <c r="F237" s="18">
        <v>15031.6</v>
      </c>
      <c r="G237" s="18">
        <v>15453.8</v>
      </c>
      <c r="H237" s="18">
        <v>13672.03</v>
      </c>
      <c r="I237" s="18">
        <v>13672.07</v>
      </c>
      <c r="J237" s="18">
        <v>22835.8</v>
      </c>
      <c r="K237" s="14"/>
      <c r="AH237" s="10"/>
      <c r="AI237" s="10"/>
      <c r="AJ237" s="10"/>
      <c r="AK237" s="10"/>
      <c r="AL237" s="10"/>
      <c r="AM237" s="10"/>
      <c r="AN237" s="10"/>
      <c r="AO237" s="10"/>
      <c r="AP237" s="10"/>
      <c r="AQ237" s="10"/>
      <c r="AR237" s="10"/>
      <c r="AS237" s="10"/>
      <c r="AT237" s="10"/>
      <c r="AU237" s="10"/>
      <c r="AV237" s="10"/>
      <c r="AW237" s="10"/>
    </row>
    <row r="238" spans="1:49" s="1" customFormat="1" ht="15.75" customHeight="1" x14ac:dyDescent="0.2">
      <c r="A238" s="14">
        <v>223</v>
      </c>
      <c r="B238" s="16"/>
      <c r="C238" s="17" t="s">
        <v>51</v>
      </c>
      <c r="D238" s="18">
        <f t="shared" si="60"/>
        <v>0</v>
      </c>
      <c r="E238" s="18">
        <v>0</v>
      </c>
      <c r="F238" s="18">
        <v>0</v>
      </c>
      <c r="G238" s="18">
        <v>0</v>
      </c>
      <c r="H238" s="18">
        <v>0</v>
      </c>
      <c r="I238" s="18">
        <v>0</v>
      </c>
      <c r="J238" s="18">
        <v>0</v>
      </c>
      <c r="K238" s="14"/>
      <c r="AH238" s="10"/>
      <c r="AI238" s="10"/>
      <c r="AJ238" s="10"/>
      <c r="AK238" s="10"/>
      <c r="AL238" s="10"/>
      <c r="AM238" s="10"/>
      <c r="AN238" s="10"/>
      <c r="AO238" s="10"/>
      <c r="AP238" s="10"/>
      <c r="AQ238" s="10"/>
      <c r="AR238" s="10"/>
      <c r="AS238" s="10"/>
      <c r="AT238" s="10"/>
      <c r="AU238" s="10"/>
      <c r="AV238" s="10"/>
      <c r="AW238" s="10"/>
    </row>
    <row r="239" spans="1:49" s="1" customFormat="1" ht="15.75" customHeight="1" x14ac:dyDescent="0.2">
      <c r="A239" s="14">
        <v>224</v>
      </c>
      <c r="B239" s="16" t="s">
        <v>33</v>
      </c>
      <c r="C239" s="17"/>
      <c r="D239" s="18">
        <f t="shared" si="60"/>
        <v>0</v>
      </c>
      <c r="E239" s="18">
        <v>0</v>
      </c>
      <c r="F239" s="18">
        <v>0</v>
      </c>
      <c r="G239" s="18">
        <v>0</v>
      </c>
      <c r="H239" s="18">
        <v>0</v>
      </c>
      <c r="I239" s="18">
        <v>0</v>
      </c>
      <c r="J239" s="18">
        <v>0</v>
      </c>
      <c r="K239" s="14"/>
      <c r="AC239" s="1">
        <v>0</v>
      </c>
      <c r="AD239" s="1">
        <v>0</v>
      </c>
      <c r="AE239" s="1">
        <v>0</v>
      </c>
      <c r="AF239" s="1">
        <v>0</v>
      </c>
      <c r="AH239" s="10"/>
      <c r="AI239" s="10"/>
      <c r="AJ239" s="10"/>
      <c r="AK239" s="10"/>
      <c r="AL239" s="10"/>
      <c r="AM239" s="10"/>
      <c r="AN239" s="10"/>
      <c r="AO239" s="10"/>
      <c r="AP239" s="10"/>
      <c r="AQ239" s="10"/>
      <c r="AR239" s="10"/>
      <c r="AS239" s="10"/>
      <c r="AT239" s="10"/>
      <c r="AU239" s="10"/>
      <c r="AV239" s="10"/>
      <c r="AW239" s="10"/>
    </row>
    <row r="240" spans="1:49" s="1" customFormat="1" ht="15.75" customHeight="1" x14ac:dyDescent="0.2">
      <c r="A240" s="14">
        <v>225</v>
      </c>
      <c r="B240" s="22" t="s">
        <v>34</v>
      </c>
      <c r="C240" s="23"/>
      <c r="D240" s="24"/>
      <c r="E240" s="24"/>
      <c r="F240" s="24"/>
      <c r="G240" s="24"/>
      <c r="H240" s="24"/>
      <c r="I240" s="24"/>
      <c r="J240" s="24"/>
      <c r="K240" s="14"/>
      <c r="AH240" s="10"/>
      <c r="AI240" s="10"/>
      <c r="AJ240" s="10"/>
      <c r="AK240" s="10"/>
      <c r="AL240" s="10"/>
      <c r="AM240" s="10"/>
      <c r="AN240" s="10"/>
      <c r="AO240" s="10"/>
      <c r="AP240" s="10"/>
      <c r="AQ240" s="10"/>
      <c r="AR240" s="10"/>
      <c r="AS240" s="10"/>
      <c r="AT240" s="10"/>
      <c r="AU240" s="10"/>
      <c r="AV240" s="10"/>
      <c r="AW240" s="10"/>
    </row>
    <row r="241" spans="1:49" s="1" customFormat="1" ht="31.5" customHeight="1" x14ac:dyDescent="0.2">
      <c r="A241" s="14">
        <v>226</v>
      </c>
      <c r="B241" s="41" t="s">
        <v>35</v>
      </c>
      <c r="C241" s="42"/>
      <c r="D241" s="24"/>
      <c r="E241" s="24"/>
      <c r="F241" s="24"/>
      <c r="G241" s="24"/>
      <c r="H241" s="24"/>
      <c r="I241" s="24"/>
      <c r="J241" s="24"/>
      <c r="K241" s="14"/>
      <c r="AH241" s="10"/>
      <c r="AI241" s="10"/>
      <c r="AJ241" s="10"/>
      <c r="AK241" s="10"/>
      <c r="AL241" s="10"/>
      <c r="AM241" s="10"/>
      <c r="AN241" s="10"/>
      <c r="AO241" s="10"/>
      <c r="AP241" s="10"/>
      <c r="AQ241" s="10"/>
      <c r="AR241" s="10"/>
      <c r="AS241" s="10"/>
      <c r="AT241" s="10"/>
      <c r="AU241" s="10"/>
      <c r="AV241" s="10"/>
      <c r="AW241" s="10"/>
    </row>
    <row r="242" spans="1:49" s="1" customFormat="1" ht="31.5" customHeight="1" x14ac:dyDescent="0.2">
      <c r="A242" s="14">
        <v>227</v>
      </c>
      <c r="B242" s="41" t="s">
        <v>36</v>
      </c>
      <c r="C242" s="42"/>
      <c r="D242" s="24"/>
      <c r="E242" s="24"/>
      <c r="F242" s="24"/>
      <c r="G242" s="24"/>
      <c r="H242" s="24"/>
      <c r="I242" s="24"/>
      <c r="J242" s="24"/>
      <c r="K242" s="14"/>
      <c r="AH242" s="10"/>
      <c r="AI242" s="10"/>
      <c r="AJ242" s="10"/>
      <c r="AK242" s="10"/>
      <c r="AL242" s="10"/>
      <c r="AM242" s="10"/>
      <c r="AN242" s="10"/>
      <c r="AO242" s="10"/>
      <c r="AP242" s="10"/>
      <c r="AQ242" s="10"/>
      <c r="AR242" s="10"/>
      <c r="AS242" s="10"/>
      <c r="AT242" s="10"/>
      <c r="AU242" s="10"/>
      <c r="AV242" s="10"/>
      <c r="AW242" s="10"/>
    </row>
    <row r="243" spans="1:49" s="1" customFormat="1" ht="96.75" customHeight="1" x14ac:dyDescent="0.2">
      <c r="A243" s="14">
        <v>228</v>
      </c>
      <c r="B243" s="16" t="s">
        <v>92</v>
      </c>
      <c r="C243" s="17" t="s">
        <v>41</v>
      </c>
      <c r="D243" s="18">
        <f t="shared" si="60"/>
        <v>1010.8999999999999</v>
      </c>
      <c r="E243" s="18">
        <f t="shared" ref="E243:I243" si="61">E246</f>
        <v>168.8</v>
      </c>
      <c r="F243" s="18">
        <f t="shared" si="61"/>
        <v>190.6</v>
      </c>
      <c r="G243" s="18">
        <f t="shared" si="61"/>
        <v>183</v>
      </c>
      <c r="H243" s="18">
        <f t="shared" si="61"/>
        <v>166.9</v>
      </c>
      <c r="I243" s="18">
        <f t="shared" si="61"/>
        <v>150.80000000000001</v>
      </c>
      <c r="J243" s="18">
        <f>J246</f>
        <v>150.80000000000001</v>
      </c>
      <c r="K243" s="14" t="s">
        <v>93</v>
      </c>
      <c r="AC243" s="1">
        <v>239.6</v>
      </c>
      <c r="AD243" s="1">
        <v>239.6</v>
      </c>
      <c r="AE243" s="1">
        <v>239.6</v>
      </c>
      <c r="AF243" s="1">
        <v>290</v>
      </c>
      <c r="AH243" s="10"/>
      <c r="AI243" s="10"/>
      <c r="AJ243" s="10"/>
      <c r="AK243" s="10"/>
      <c r="AL243" s="10"/>
      <c r="AM243" s="10"/>
      <c r="AN243" s="10"/>
      <c r="AO243" s="10"/>
      <c r="AP243" s="10"/>
      <c r="AQ243" s="10"/>
      <c r="AR243" s="10"/>
      <c r="AS243" s="10"/>
      <c r="AT243" s="10"/>
      <c r="AU243" s="10"/>
      <c r="AV243" s="10"/>
      <c r="AW243" s="10"/>
    </row>
    <row r="244" spans="1:49" s="1" customFormat="1" ht="15.75" customHeight="1" x14ac:dyDescent="0.2">
      <c r="A244" s="14">
        <v>229</v>
      </c>
      <c r="B244" s="16" t="s">
        <v>29</v>
      </c>
      <c r="C244" s="17"/>
      <c r="D244" s="18">
        <f t="shared" si="60"/>
        <v>0</v>
      </c>
      <c r="E244" s="18">
        <v>0</v>
      </c>
      <c r="F244" s="18">
        <v>0</v>
      </c>
      <c r="G244" s="18">
        <v>0</v>
      </c>
      <c r="H244" s="18">
        <v>0</v>
      </c>
      <c r="I244" s="18">
        <v>0</v>
      </c>
      <c r="J244" s="18">
        <v>0</v>
      </c>
      <c r="K244" s="14"/>
      <c r="AH244" s="10"/>
      <c r="AI244" s="10"/>
      <c r="AJ244" s="10"/>
      <c r="AK244" s="10"/>
      <c r="AL244" s="10"/>
      <c r="AM244" s="10"/>
      <c r="AN244" s="10"/>
      <c r="AO244" s="10"/>
      <c r="AP244" s="10"/>
      <c r="AQ244" s="10"/>
      <c r="AR244" s="10"/>
      <c r="AS244" s="10"/>
      <c r="AT244" s="10"/>
      <c r="AU244" s="10"/>
      <c r="AV244" s="10"/>
      <c r="AW244" s="10"/>
    </row>
    <row r="245" spans="1:49" s="1" customFormat="1" ht="15.75" customHeight="1" x14ac:dyDescent="0.2">
      <c r="A245" s="14">
        <v>230</v>
      </c>
      <c r="B245" s="16" t="s">
        <v>30</v>
      </c>
      <c r="C245" s="17"/>
      <c r="D245" s="18">
        <f t="shared" si="60"/>
        <v>0</v>
      </c>
      <c r="E245" s="18">
        <v>0</v>
      </c>
      <c r="F245" s="18">
        <v>0</v>
      </c>
      <c r="G245" s="18">
        <v>0</v>
      </c>
      <c r="H245" s="18">
        <v>0</v>
      </c>
      <c r="I245" s="18">
        <v>0</v>
      </c>
      <c r="J245" s="18">
        <v>0</v>
      </c>
      <c r="K245" s="14"/>
      <c r="AH245" s="10"/>
      <c r="AI245" s="10"/>
      <c r="AJ245" s="10"/>
      <c r="AK245" s="10"/>
      <c r="AL245" s="10"/>
      <c r="AM245" s="10"/>
      <c r="AN245" s="10"/>
      <c r="AO245" s="10"/>
      <c r="AP245" s="10"/>
      <c r="AQ245" s="10"/>
      <c r="AR245" s="10"/>
      <c r="AS245" s="10"/>
      <c r="AT245" s="10"/>
      <c r="AU245" s="10"/>
      <c r="AV245" s="10"/>
      <c r="AW245" s="10"/>
    </row>
    <row r="246" spans="1:49" s="1" customFormat="1" ht="15.75" customHeight="1" x14ac:dyDescent="0.2">
      <c r="A246" s="14">
        <v>231</v>
      </c>
      <c r="B246" s="16" t="s">
        <v>31</v>
      </c>
      <c r="C246" s="17"/>
      <c r="D246" s="18">
        <f t="shared" si="60"/>
        <v>1010.8999999999999</v>
      </c>
      <c r="E246" s="18">
        <v>168.8</v>
      </c>
      <c r="F246" s="18">
        <v>190.6</v>
      </c>
      <c r="G246" s="18">
        <v>183</v>
      </c>
      <c r="H246" s="18">
        <v>166.9</v>
      </c>
      <c r="I246" s="18">
        <v>150.80000000000001</v>
      </c>
      <c r="J246" s="18">
        <f>I246</f>
        <v>150.80000000000001</v>
      </c>
      <c r="K246" s="14"/>
      <c r="AC246" s="1">
        <v>239.6</v>
      </c>
      <c r="AD246" s="1">
        <v>239.6</v>
      </c>
      <c r="AE246" s="1">
        <v>239.6</v>
      </c>
      <c r="AF246" s="1">
        <v>290</v>
      </c>
      <c r="AH246" s="10">
        <f>D246</f>
        <v>1010.8999999999999</v>
      </c>
      <c r="AI246" s="10">
        <f>J246</f>
        <v>150.80000000000001</v>
      </c>
      <c r="AJ246" s="10">
        <f>E246</f>
        <v>168.8</v>
      </c>
      <c r="AK246" s="10">
        <f>F246</f>
        <v>190.6</v>
      </c>
      <c r="AL246" s="10">
        <f>G246</f>
        <v>183</v>
      </c>
      <c r="AM246" s="10">
        <f>H246</f>
        <v>166.9</v>
      </c>
      <c r="AN246" s="10">
        <f>I246</f>
        <v>150.80000000000001</v>
      </c>
      <c r="AO246" s="10"/>
      <c r="AP246" s="10"/>
      <c r="AQ246" s="10"/>
      <c r="AR246" s="10"/>
      <c r="AS246" s="10"/>
      <c r="AT246" s="10"/>
      <c r="AU246" s="10"/>
      <c r="AV246" s="10"/>
      <c r="AW246" s="10"/>
    </row>
    <row r="247" spans="1:49" s="1" customFormat="1" ht="15.75" customHeight="1" x14ac:dyDescent="0.2">
      <c r="A247" s="14">
        <v>232</v>
      </c>
      <c r="B247" s="16" t="s">
        <v>33</v>
      </c>
      <c r="C247" s="17"/>
      <c r="D247" s="18">
        <f t="shared" si="60"/>
        <v>0</v>
      </c>
      <c r="E247" s="18">
        <v>0</v>
      </c>
      <c r="F247" s="18">
        <v>0</v>
      </c>
      <c r="G247" s="18">
        <v>0</v>
      </c>
      <c r="H247" s="18">
        <v>0</v>
      </c>
      <c r="I247" s="18">
        <v>0</v>
      </c>
      <c r="J247" s="18">
        <v>0</v>
      </c>
      <c r="K247" s="14"/>
      <c r="AH247" s="10"/>
      <c r="AI247" s="10"/>
      <c r="AJ247" s="10"/>
      <c r="AK247" s="10"/>
      <c r="AL247" s="10"/>
      <c r="AM247" s="10"/>
      <c r="AN247" s="10"/>
      <c r="AO247" s="10"/>
      <c r="AP247" s="10"/>
      <c r="AQ247" s="10"/>
      <c r="AR247" s="10"/>
      <c r="AS247" s="10"/>
      <c r="AT247" s="10"/>
      <c r="AU247" s="10"/>
      <c r="AV247" s="10"/>
      <c r="AW247" s="10"/>
    </row>
    <row r="248" spans="1:49" s="1" customFormat="1" ht="15.75" customHeight="1" x14ac:dyDescent="0.2">
      <c r="A248" s="14">
        <v>233</v>
      </c>
      <c r="B248" s="22" t="s">
        <v>34</v>
      </c>
      <c r="C248" s="23"/>
      <c r="D248" s="24"/>
      <c r="E248" s="24"/>
      <c r="F248" s="24"/>
      <c r="G248" s="24"/>
      <c r="H248" s="24"/>
      <c r="I248" s="24"/>
      <c r="J248" s="24"/>
      <c r="K248" s="14"/>
      <c r="AH248" s="10"/>
      <c r="AI248" s="10"/>
      <c r="AJ248" s="10"/>
      <c r="AK248" s="10"/>
      <c r="AL248" s="10"/>
      <c r="AM248" s="10"/>
      <c r="AN248" s="10"/>
      <c r="AO248" s="10"/>
      <c r="AP248" s="10"/>
      <c r="AQ248" s="10"/>
      <c r="AR248" s="10"/>
      <c r="AS248" s="10"/>
      <c r="AT248" s="10"/>
      <c r="AU248" s="10"/>
      <c r="AV248" s="10"/>
      <c r="AW248" s="10"/>
    </row>
    <row r="249" spans="1:49" s="1" customFormat="1" ht="31.5" customHeight="1" x14ac:dyDescent="0.2">
      <c r="A249" s="14">
        <v>234</v>
      </c>
      <c r="B249" s="41" t="s">
        <v>35</v>
      </c>
      <c r="C249" s="42"/>
      <c r="D249" s="24"/>
      <c r="E249" s="24"/>
      <c r="F249" s="24"/>
      <c r="G249" s="24"/>
      <c r="H249" s="24"/>
      <c r="I249" s="24"/>
      <c r="J249" s="24"/>
      <c r="K249" s="14"/>
      <c r="AH249" s="10"/>
      <c r="AI249" s="10"/>
      <c r="AJ249" s="10"/>
      <c r="AK249" s="10"/>
      <c r="AL249" s="10"/>
      <c r="AM249" s="10"/>
      <c r="AN249" s="10"/>
      <c r="AO249" s="10"/>
      <c r="AP249" s="10"/>
      <c r="AQ249" s="10"/>
      <c r="AR249" s="10"/>
      <c r="AS249" s="10"/>
      <c r="AT249" s="10"/>
      <c r="AU249" s="10"/>
      <c r="AV249" s="10"/>
      <c r="AW249" s="10"/>
    </row>
    <row r="250" spans="1:49" s="1" customFormat="1" ht="31.5" customHeight="1" x14ac:dyDescent="0.2">
      <c r="A250" s="14">
        <v>235</v>
      </c>
      <c r="B250" s="41" t="s">
        <v>36</v>
      </c>
      <c r="C250" s="42"/>
      <c r="D250" s="24"/>
      <c r="E250" s="24"/>
      <c r="F250" s="24"/>
      <c r="G250" s="24"/>
      <c r="H250" s="24"/>
      <c r="I250" s="24"/>
      <c r="J250" s="24"/>
      <c r="K250" s="14"/>
      <c r="AH250" s="10"/>
      <c r="AI250" s="10"/>
      <c r="AJ250" s="10"/>
      <c r="AK250" s="10"/>
      <c r="AL250" s="10"/>
      <c r="AM250" s="10"/>
      <c r="AN250" s="10"/>
      <c r="AO250" s="10"/>
      <c r="AP250" s="10"/>
      <c r="AQ250" s="10"/>
      <c r="AR250" s="10"/>
      <c r="AS250" s="10"/>
      <c r="AT250" s="10"/>
      <c r="AU250" s="10"/>
      <c r="AV250" s="10"/>
      <c r="AW250" s="10"/>
    </row>
    <row r="251" spans="1:49" s="1" customFormat="1" ht="159.75" customHeight="1" x14ac:dyDescent="0.2">
      <c r="A251" s="14">
        <v>236</v>
      </c>
      <c r="B251" s="16" t="s">
        <v>94</v>
      </c>
      <c r="C251" s="17" t="s">
        <v>95</v>
      </c>
      <c r="D251" s="18">
        <f t="shared" si="60"/>
        <v>23274.668159999997</v>
      </c>
      <c r="E251" s="18">
        <f t="shared" ref="E251:I251" si="62">E254</f>
        <v>3699.78568</v>
      </c>
      <c r="F251" s="18">
        <f t="shared" si="62"/>
        <v>3717.7824799999999</v>
      </c>
      <c r="G251" s="18">
        <f t="shared" si="62"/>
        <v>3914.8</v>
      </c>
      <c r="H251" s="18">
        <f t="shared" si="62"/>
        <v>4069</v>
      </c>
      <c r="I251" s="18">
        <f t="shared" si="62"/>
        <v>4069</v>
      </c>
      <c r="J251" s="18">
        <f>J254</f>
        <v>3804.3</v>
      </c>
      <c r="K251" s="14" t="s">
        <v>96</v>
      </c>
      <c r="AC251" s="1">
        <v>3637.8</v>
      </c>
      <c r="AD251" s="1">
        <v>3638.2</v>
      </c>
      <c r="AE251" s="1">
        <v>3637.6</v>
      </c>
      <c r="AF251" s="1">
        <v>3637.6</v>
      </c>
      <c r="AH251" s="10"/>
      <c r="AI251" s="10"/>
      <c r="AJ251" s="10"/>
      <c r="AK251" s="10"/>
      <c r="AL251" s="10"/>
      <c r="AM251" s="10"/>
      <c r="AN251" s="10"/>
      <c r="AO251" s="10"/>
      <c r="AP251" s="10"/>
      <c r="AQ251" s="10"/>
      <c r="AR251" s="10"/>
      <c r="AS251" s="10"/>
      <c r="AT251" s="10"/>
      <c r="AU251" s="10"/>
      <c r="AV251" s="10"/>
      <c r="AW251" s="10"/>
    </row>
    <row r="252" spans="1:49" s="1" customFormat="1" ht="15.75" customHeight="1" x14ac:dyDescent="0.2">
      <c r="A252" s="14">
        <v>237</v>
      </c>
      <c r="B252" s="16" t="s">
        <v>29</v>
      </c>
      <c r="C252" s="17"/>
      <c r="D252" s="18">
        <f t="shared" si="60"/>
        <v>0</v>
      </c>
      <c r="E252" s="18">
        <v>0</v>
      </c>
      <c r="F252" s="18">
        <v>0</v>
      </c>
      <c r="G252" s="18">
        <v>0</v>
      </c>
      <c r="H252" s="18">
        <v>0</v>
      </c>
      <c r="I252" s="18">
        <v>0</v>
      </c>
      <c r="J252" s="18">
        <v>0</v>
      </c>
      <c r="K252" s="14"/>
      <c r="AH252" s="10"/>
      <c r="AI252" s="10"/>
      <c r="AJ252" s="10"/>
      <c r="AK252" s="10"/>
      <c r="AL252" s="10"/>
      <c r="AM252" s="10"/>
      <c r="AN252" s="10"/>
      <c r="AO252" s="10"/>
      <c r="AP252" s="10"/>
      <c r="AQ252" s="10"/>
      <c r="AR252" s="10"/>
      <c r="AS252" s="10"/>
      <c r="AT252" s="10"/>
      <c r="AU252" s="10"/>
      <c r="AV252" s="10"/>
      <c r="AW252" s="10"/>
    </row>
    <row r="253" spans="1:49" s="1" customFormat="1" ht="15.75" customHeight="1" x14ac:dyDescent="0.2">
      <c r="A253" s="14">
        <v>238</v>
      </c>
      <c r="B253" s="16" t="s">
        <v>30</v>
      </c>
      <c r="C253" s="17"/>
      <c r="D253" s="18">
        <f t="shared" si="60"/>
        <v>0</v>
      </c>
      <c r="E253" s="18">
        <v>0</v>
      </c>
      <c r="F253" s="18">
        <v>0</v>
      </c>
      <c r="G253" s="18">
        <v>0</v>
      </c>
      <c r="H253" s="18">
        <v>0</v>
      </c>
      <c r="I253" s="18">
        <v>0</v>
      </c>
      <c r="J253" s="18">
        <v>0</v>
      </c>
      <c r="K253" s="14"/>
      <c r="AH253" s="10"/>
      <c r="AI253" s="10"/>
      <c r="AJ253" s="10"/>
      <c r="AK253" s="10"/>
      <c r="AL253" s="10"/>
      <c r="AM253" s="10"/>
      <c r="AN253" s="10"/>
      <c r="AO253" s="10"/>
      <c r="AP253" s="10"/>
      <c r="AQ253" s="10"/>
      <c r="AR253" s="10"/>
      <c r="AS253" s="10"/>
      <c r="AT253" s="10"/>
      <c r="AU253" s="10"/>
      <c r="AV253" s="10"/>
      <c r="AW253" s="10"/>
    </row>
    <row r="254" spans="1:49" s="1" customFormat="1" ht="15.75" customHeight="1" x14ac:dyDescent="0.2">
      <c r="A254" s="14">
        <v>239</v>
      </c>
      <c r="B254" s="16" t="s">
        <v>31</v>
      </c>
      <c r="C254" s="17"/>
      <c r="D254" s="18">
        <f t="shared" si="60"/>
        <v>23274.668159999997</v>
      </c>
      <c r="E254" s="18">
        <v>3699.78568</v>
      </c>
      <c r="F254" s="18">
        <v>3717.7824799999999</v>
      </c>
      <c r="G254" s="18">
        <v>3914.8</v>
      </c>
      <c r="H254" s="18">
        <v>4069</v>
      </c>
      <c r="I254" s="18">
        <v>4069</v>
      </c>
      <c r="J254" s="18">
        <v>3804.3</v>
      </c>
      <c r="K254" s="14"/>
      <c r="AC254" s="1">
        <v>3637.8</v>
      </c>
      <c r="AD254" s="1">
        <v>3638.2</v>
      </c>
      <c r="AE254" s="1">
        <v>3637.6</v>
      </c>
      <c r="AF254" s="1">
        <v>3637.6</v>
      </c>
      <c r="AH254" s="10">
        <f>D254</f>
        <v>23274.668159999997</v>
      </c>
      <c r="AI254" s="10">
        <f>J254</f>
        <v>3804.3</v>
      </c>
      <c r="AJ254" s="10">
        <f>E254</f>
        <v>3699.78568</v>
      </c>
      <c r="AK254" s="10">
        <f>F254</f>
        <v>3717.7824799999999</v>
      </c>
      <c r="AL254" s="10">
        <f>G254</f>
        <v>3914.8</v>
      </c>
      <c r="AM254" s="10">
        <f>H254</f>
        <v>4069</v>
      </c>
      <c r="AN254" s="10">
        <f>I254</f>
        <v>4069</v>
      </c>
      <c r="AO254" s="10"/>
      <c r="AP254" s="10"/>
      <c r="AQ254" s="10"/>
      <c r="AR254" s="10"/>
      <c r="AS254" s="10"/>
      <c r="AT254" s="10"/>
      <c r="AU254" s="10"/>
      <c r="AV254" s="10"/>
      <c r="AW254" s="10"/>
    </row>
    <row r="255" spans="1:49" s="1" customFormat="1" ht="15.75" customHeight="1" x14ac:dyDescent="0.2">
      <c r="A255" s="14">
        <v>240</v>
      </c>
      <c r="B255" s="16" t="s">
        <v>33</v>
      </c>
      <c r="C255" s="17"/>
      <c r="D255" s="18">
        <f t="shared" si="60"/>
        <v>0</v>
      </c>
      <c r="E255" s="18">
        <v>0</v>
      </c>
      <c r="F255" s="18">
        <v>0</v>
      </c>
      <c r="G255" s="18">
        <v>0</v>
      </c>
      <c r="H255" s="18">
        <v>0</v>
      </c>
      <c r="I255" s="18">
        <v>0</v>
      </c>
      <c r="J255" s="18">
        <v>0</v>
      </c>
      <c r="K255" s="14"/>
      <c r="AH255" s="10"/>
      <c r="AI255" s="10"/>
      <c r="AJ255" s="10"/>
      <c r="AK255" s="10"/>
      <c r="AL255" s="10"/>
      <c r="AM255" s="10"/>
      <c r="AN255" s="10"/>
      <c r="AO255" s="10"/>
      <c r="AP255" s="10"/>
      <c r="AQ255" s="10"/>
      <c r="AR255" s="10"/>
      <c r="AS255" s="10"/>
      <c r="AT255" s="10"/>
      <c r="AU255" s="10"/>
      <c r="AV255" s="10"/>
      <c r="AW255" s="10"/>
    </row>
    <row r="256" spans="1:49" s="1" customFormat="1" ht="15.75" customHeight="1" x14ac:dyDescent="0.2">
      <c r="A256" s="14">
        <v>241</v>
      </c>
      <c r="B256" s="22" t="s">
        <v>34</v>
      </c>
      <c r="C256" s="23"/>
      <c r="D256" s="24"/>
      <c r="E256" s="24"/>
      <c r="F256" s="24"/>
      <c r="G256" s="24"/>
      <c r="H256" s="24"/>
      <c r="I256" s="24"/>
      <c r="J256" s="24"/>
      <c r="K256" s="14"/>
      <c r="AH256" s="10"/>
      <c r="AI256" s="10"/>
      <c r="AJ256" s="10"/>
      <c r="AK256" s="10"/>
      <c r="AL256" s="10"/>
      <c r="AM256" s="10"/>
      <c r="AN256" s="10"/>
      <c r="AO256" s="10"/>
      <c r="AP256" s="10"/>
      <c r="AQ256" s="10"/>
      <c r="AR256" s="10"/>
      <c r="AS256" s="10"/>
      <c r="AT256" s="10"/>
      <c r="AU256" s="10"/>
      <c r="AV256" s="10"/>
      <c r="AW256" s="10"/>
    </row>
    <row r="257" spans="1:49" s="1" customFormat="1" ht="31.5" customHeight="1" x14ac:dyDescent="0.2">
      <c r="A257" s="14">
        <v>242</v>
      </c>
      <c r="B257" s="41" t="s">
        <v>35</v>
      </c>
      <c r="C257" s="42"/>
      <c r="D257" s="24"/>
      <c r="E257" s="24"/>
      <c r="F257" s="24"/>
      <c r="G257" s="24"/>
      <c r="H257" s="24"/>
      <c r="I257" s="24"/>
      <c r="J257" s="24"/>
      <c r="K257" s="14"/>
      <c r="AH257" s="10"/>
      <c r="AI257" s="10"/>
      <c r="AJ257" s="10"/>
      <c r="AK257" s="10"/>
      <c r="AL257" s="10"/>
      <c r="AM257" s="10"/>
      <c r="AN257" s="10"/>
      <c r="AO257" s="10"/>
      <c r="AP257" s="10"/>
      <c r="AQ257" s="10"/>
      <c r="AR257" s="10"/>
      <c r="AS257" s="10"/>
      <c r="AT257" s="10"/>
      <c r="AU257" s="10"/>
      <c r="AV257" s="10"/>
      <c r="AW257" s="10"/>
    </row>
    <row r="258" spans="1:49" s="1" customFormat="1" ht="31.5" customHeight="1" x14ac:dyDescent="0.2">
      <c r="A258" s="14">
        <v>243</v>
      </c>
      <c r="B258" s="41" t="s">
        <v>36</v>
      </c>
      <c r="C258" s="42"/>
      <c r="D258" s="24"/>
      <c r="E258" s="24"/>
      <c r="F258" s="24"/>
      <c r="G258" s="24"/>
      <c r="H258" s="24"/>
      <c r="I258" s="24"/>
      <c r="J258" s="24"/>
      <c r="K258" s="14"/>
      <c r="AH258" s="10"/>
      <c r="AI258" s="10"/>
      <c r="AJ258" s="10"/>
      <c r="AK258" s="10"/>
      <c r="AL258" s="10"/>
      <c r="AM258" s="10"/>
      <c r="AN258" s="10"/>
      <c r="AO258" s="10"/>
      <c r="AP258" s="10"/>
      <c r="AQ258" s="10"/>
      <c r="AR258" s="10"/>
      <c r="AS258" s="10"/>
      <c r="AT258" s="10"/>
      <c r="AU258" s="10"/>
      <c r="AV258" s="10"/>
      <c r="AW258" s="10"/>
    </row>
    <row r="259" spans="1:49" s="1" customFormat="1" ht="200.25" customHeight="1" x14ac:dyDescent="0.2">
      <c r="A259" s="14">
        <v>244</v>
      </c>
      <c r="B259" s="16" t="s">
        <v>97</v>
      </c>
      <c r="C259" s="17" t="s">
        <v>41</v>
      </c>
      <c r="D259" s="18">
        <f t="shared" si="60"/>
        <v>3153</v>
      </c>
      <c r="E259" s="18">
        <f t="shared" ref="E259:I259" si="63">E261+E262</f>
        <v>0</v>
      </c>
      <c r="F259" s="18">
        <f t="shared" si="63"/>
        <v>0</v>
      </c>
      <c r="G259" s="18">
        <f t="shared" si="63"/>
        <v>1003</v>
      </c>
      <c r="H259" s="18">
        <f t="shared" si="63"/>
        <v>904</v>
      </c>
      <c r="I259" s="18">
        <f t="shared" si="63"/>
        <v>1246</v>
      </c>
      <c r="J259" s="18">
        <f>J261+J262</f>
        <v>0</v>
      </c>
      <c r="K259" s="14" t="s">
        <v>98</v>
      </c>
      <c r="AC259" s="1">
        <v>3637.8</v>
      </c>
      <c r="AD259" s="1">
        <v>3638.2</v>
      </c>
      <c r="AE259" s="1">
        <v>3637.6</v>
      </c>
      <c r="AF259" s="1">
        <v>3637.6</v>
      </c>
      <c r="AH259" s="10"/>
      <c r="AI259" s="10"/>
      <c r="AJ259" s="10"/>
      <c r="AK259" s="10"/>
      <c r="AL259" s="10"/>
      <c r="AM259" s="10"/>
      <c r="AN259" s="10"/>
      <c r="AO259" s="10"/>
      <c r="AP259" s="10"/>
      <c r="AQ259" s="10"/>
      <c r="AR259" s="10"/>
      <c r="AS259" s="10"/>
      <c r="AT259" s="10"/>
      <c r="AU259" s="10"/>
      <c r="AV259" s="10"/>
      <c r="AW259" s="10"/>
    </row>
    <row r="260" spans="1:49" s="1" customFormat="1" ht="15.75" customHeight="1" x14ac:dyDescent="0.2">
      <c r="A260" s="14">
        <v>245</v>
      </c>
      <c r="B260" s="16" t="s">
        <v>29</v>
      </c>
      <c r="C260" s="17"/>
      <c r="D260" s="18">
        <f t="shared" si="60"/>
        <v>0</v>
      </c>
      <c r="E260" s="18">
        <v>0</v>
      </c>
      <c r="F260" s="18">
        <v>0</v>
      </c>
      <c r="G260" s="18">
        <v>0</v>
      </c>
      <c r="H260" s="18">
        <v>0</v>
      </c>
      <c r="I260" s="18">
        <v>0</v>
      </c>
      <c r="J260" s="18">
        <v>0</v>
      </c>
      <c r="K260" s="14"/>
      <c r="AH260" s="10"/>
      <c r="AI260" s="10"/>
      <c r="AJ260" s="10"/>
      <c r="AK260" s="10"/>
      <c r="AL260" s="10"/>
      <c r="AM260" s="10"/>
      <c r="AN260" s="10"/>
      <c r="AO260" s="10"/>
      <c r="AP260" s="10"/>
      <c r="AQ260" s="10"/>
      <c r="AR260" s="10"/>
      <c r="AS260" s="10"/>
      <c r="AT260" s="10"/>
      <c r="AU260" s="10"/>
      <c r="AV260" s="10"/>
      <c r="AW260" s="10"/>
    </row>
    <row r="261" spans="1:49" s="1" customFormat="1" ht="15.75" customHeight="1" x14ac:dyDescent="0.2">
      <c r="A261" s="14">
        <v>246</v>
      </c>
      <c r="B261" s="16" t="s">
        <v>30</v>
      </c>
      <c r="C261" s="17"/>
      <c r="D261" s="18">
        <f t="shared" si="60"/>
        <v>3153</v>
      </c>
      <c r="E261" s="18">
        <v>0</v>
      </c>
      <c r="F261" s="18">
        <v>0</v>
      </c>
      <c r="G261" s="18">
        <v>1003</v>
      </c>
      <c r="H261" s="18">
        <v>904</v>
      </c>
      <c r="I261" s="18">
        <v>1246</v>
      </c>
      <c r="J261" s="18">
        <v>0</v>
      </c>
      <c r="K261" s="14"/>
      <c r="AH261" s="3"/>
      <c r="AI261" s="3"/>
      <c r="AJ261" s="3"/>
      <c r="AK261" s="3"/>
      <c r="AL261" s="3"/>
      <c r="AM261" s="3"/>
      <c r="AN261" s="3"/>
      <c r="AO261" s="10"/>
      <c r="AP261" s="10"/>
      <c r="AQ261" s="10"/>
      <c r="AR261" s="10"/>
      <c r="AS261" s="10"/>
      <c r="AT261" s="10"/>
      <c r="AU261" s="10"/>
      <c r="AV261" s="10"/>
      <c r="AW261" s="10"/>
    </row>
    <row r="262" spans="1:49" s="1" customFormat="1" ht="15.75" customHeight="1" x14ac:dyDescent="0.2">
      <c r="A262" s="14">
        <v>247</v>
      </c>
      <c r="B262" s="16" t="s">
        <v>31</v>
      </c>
      <c r="C262" s="17"/>
      <c r="D262" s="18">
        <f t="shared" si="60"/>
        <v>0</v>
      </c>
      <c r="E262" s="18">
        <v>0</v>
      </c>
      <c r="F262" s="18">
        <v>0</v>
      </c>
      <c r="G262" s="18">
        <v>0</v>
      </c>
      <c r="H262" s="18">
        <v>0</v>
      </c>
      <c r="I262" s="18">
        <v>0</v>
      </c>
      <c r="J262" s="18">
        <v>0</v>
      </c>
      <c r="K262" s="14"/>
      <c r="AC262" s="1">
        <v>3637.8</v>
      </c>
      <c r="AD262" s="1">
        <v>3638.2</v>
      </c>
      <c r="AE262" s="1">
        <v>3637.6</v>
      </c>
      <c r="AF262" s="1">
        <v>3637.6</v>
      </c>
      <c r="AH262" s="10">
        <f>D262</f>
        <v>0</v>
      </c>
      <c r="AI262" s="10">
        <f>J262</f>
        <v>0</v>
      </c>
      <c r="AJ262" s="10">
        <f>E262</f>
        <v>0</v>
      </c>
      <c r="AK262" s="10">
        <f>F262</f>
        <v>0</v>
      </c>
      <c r="AL262" s="10">
        <f>G262</f>
        <v>0</v>
      </c>
      <c r="AM262" s="10">
        <f>H262</f>
        <v>0</v>
      </c>
      <c r="AN262" s="10">
        <f>I262</f>
        <v>0</v>
      </c>
      <c r="AO262" s="10"/>
      <c r="AP262" s="10"/>
      <c r="AQ262" s="10"/>
      <c r="AR262" s="10"/>
      <c r="AS262" s="10"/>
      <c r="AT262" s="10"/>
      <c r="AU262" s="10"/>
      <c r="AV262" s="10"/>
      <c r="AW262" s="10"/>
    </row>
    <row r="263" spans="1:49" s="1" customFormat="1" ht="15.75" customHeight="1" x14ac:dyDescent="0.2">
      <c r="A263" s="14">
        <v>248</v>
      </c>
      <c r="B263" s="16" t="s">
        <v>33</v>
      </c>
      <c r="C263" s="17"/>
      <c r="D263" s="18">
        <f t="shared" si="60"/>
        <v>0</v>
      </c>
      <c r="E263" s="18">
        <v>0</v>
      </c>
      <c r="F263" s="18">
        <v>0</v>
      </c>
      <c r="G263" s="18">
        <v>0</v>
      </c>
      <c r="H263" s="18">
        <v>0</v>
      </c>
      <c r="I263" s="18">
        <v>0</v>
      </c>
      <c r="J263" s="18">
        <v>0</v>
      </c>
      <c r="K263" s="14"/>
      <c r="AH263" s="10">
        <f>SUM(AH37:AH262)</f>
        <v>578992.95811999997</v>
      </c>
      <c r="AI263" s="10">
        <f>SUM(AI37:AI262)</f>
        <v>140836.29999999996</v>
      </c>
      <c r="AJ263" s="10">
        <f>SUM(AJ37:AJ262)</f>
        <v>85054.667310000004</v>
      </c>
      <c r="AK263" s="10">
        <f>SUM(AK37:AK262)</f>
        <v>193107.91168000002</v>
      </c>
      <c r="AL263" s="10">
        <f>SUM(AL37:AL262)</f>
        <v>62046.310000000012</v>
      </c>
      <c r="AM263" s="10"/>
      <c r="AN263" s="10"/>
      <c r="AO263" s="10"/>
      <c r="AP263" s="10"/>
      <c r="AQ263" s="10"/>
      <c r="AR263" s="10"/>
      <c r="AS263" s="10"/>
      <c r="AT263" s="10"/>
      <c r="AU263" s="10"/>
      <c r="AV263" s="10"/>
      <c r="AW263" s="10"/>
    </row>
    <row r="264" spans="1:49" s="1" customFormat="1" ht="15.75" customHeight="1" x14ac:dyDescent="0.2">
      <c r="A264" s="14">
        <v>249</v>
      </c>
      <c r="B264" s="22" t="s">
        <v>34</v>
      </c>
      <c r="C264" s="23"/>
      <c r="D264" s="24"/>
      <c r="E264" s="24"/>
      <c r="F264" s="24"/>
      <c r="G264" s="24"/>
      <c r="H264" s="24"/>
      <c r="I264" s="24"/>
      <c r="J264" s="24"/>
      <c r="K264" s="14"/>
      <c r="AH264" s="10"/>
      <c r="AI264" s="10"/>
      <c r="AJ264" s="10"/>
      <c r="AK264" s="10"/>
      <c r="AL264" s="10"/>
      <c r="AM264" s="10"/>
      <c r="AN264" s="10"/>
      <c r="AO264" s="10"/>
      <c r="AP264" s="10"/>
      <c r="AQ264" s="10"/>
      <c r="AR264" s="10"/>
      <c r="AS264" s="10"/>
      <c r="AT264" s="10"/>
      <c r="AU264" s="10"/>
      <c r="AV264" s="10"/>
      <c r="AW264" s="10"/>
    </row>
    <row r="265" spans="1:49" s="1" customFormat="1" ht="31.5" customHeight="1" x14ac:dyDescent="0.2">
      <c r="A265" s="14">
        <v>250</v>
      </c>
      <c r="B265" s="41" t="s">
        <v>35</v>
      </c>
      <c r="C265" s="42"/>
      <c r="D265" s="24"/>
      <c r="E265" s="24"/>
      <c r="F265" s="24"/>
      <c r="G265" s="24"/>
      <c r="H265" s="24"/>
      <c r="I265" s="24"/>
      <c r="J265" s="24"/>
      <c r="K265" s="14"/>
      <c r="AH265" s="10"/>
      <c r="AI265" s="10"/>
      <c r="AJ265" s="10"/>
      <c r="AK265" s="10"/>
      <c r="AL265" s="10"/>
      <c r="AM265" s="10"/>
      <c r="AN265" s="10"/>
      <c r="AO265" s="10"/>
      <c r="AP265" s="10"/>
      <c r="AQ265" s="10"/>
      <c r="AR265" s="10"/>
      <c r="AS265" s="10"/>
      <c r="AT265" s="10"/>
      <c r="AU265" s="10"/>
      <c r="AV265" s="10"/>
      <c r="AW265" s="10"/>
    </row>
    <row r="266" spans="1:49" s="1" customFormat="1" ht="31.5" customHeight="1" x14ac:dyDescent="0.2">
      <c r="A266" s="14">
        <v>251</v>
      </c>
      <c r="B266" s="41" t="s">
        <v>36</v>
      </c>
      <c r="C266" s="42"/>
      <c r="D266" s="24"/>
      <c r="E266" s="24"/>
      <c r="F266" s="24"/>
      <c r="G266" s="24"/>
      <c r="H266" s="24"/>
      <c r="I266" s="24"/>
      <c r="J266" s="24"/>
      <c r="K266" s="14"/>
      <c r="AH266" s="10"/>
      <c r="AI266" s="10"/>
      <c r="AJ266" s="10"/>
      <c r="AK266" s="10"/>
      <c r="AL266" s="10"/>
      <c r="AM266" s="10"/>
      <c r="AN266" s="10"/>
      <c r="AO266" s="10"/>
      <c r="AP266" s="10"/>
      <c r="AQ266" s="10"/>
      <c r="AR266" s="10"/>
      <c r="AS266" s="10"/>
      <c r="AT266" s="10"/>
      <c r="AU266" s="10"/>
      <c r="AV266" s="10"/>
      <c r="AW266" s="10"/>
    </row>
    <row r="267" spans="1:49" s="1" customFormat="1" ht="64.5" customHeight="1" x14ac:dyDescent="0.2">
      <c r="A267" s="14">
        <v>252</v>
      </c>
      <c r="B267" s="16" t="s">
        <v>99</v>
      </c>
      <c r="C267" s="17" t="s">
        <v>100</v>
      </c>
      <c r="D267" s="18">
        <f t="shared" ref="D267:D271" si="64">SUM(E267:K267)</f>
        <v>9819.4596799999999</v>
      </c>
      <c r="E267" s="18">
        <f t="shared" ref="E267:I267" si="65">E270</f>
        <v>0</v>
      </c>
      <c r="F267" s="18">
        <f t="shared" si="65"/>
        <v>4957.0996800000003</v>
      </c>
      <c r="G267" s="18">
        <f t="shared" si="65"/>
        <v>4862.3599999999997</v>
      </c>
      <c r="H267" s="18">
        <f t="shared" si="65"/>
        <v>0</v>
      </c>
      <c r="I267" s="18">
        <f t="shared" si="65"/>
        <v>0</v>
      </c>
      <c r="J267" s="18">
        <f>J270</f>
        <v>0</v>
      </c>
      <c r="K267" s="35" t="s">
        <v>101</v>
      </c>
      <c r="AH267" s="28" t="s">
        <v>102</v>
      </c>
      <c r="AI267" s="10"/>
      <c r="AJ267" s="28"/>
      <c r="AK267" s="10"/>
      <c r="AL267" s="10"/>
      <c r="AM267" s="10"/>
      <c r="AN267" s="10"/>
      <c r="AO267" s="10"/>
      <c r="AP267" s="10"/>
      <c r="AQ267" s="10"/>
      <c r="AR267" s="10"/>
      <c r="AS267" s="10"/>
      <c r="AT267" s="10"/>
      <c r="AU267" s="10"/>
      <c r="AV267" s="10"/>
      <c r="AW267" s="10"/>
    </row>
    <row r="268" spans="1:49" s="1" customFormat="1" ht="15.75" customHeight="1" x14ac:dyDescent="0.2">
      <c r="A268" s="14">
        <v>253</v>
      </c>
      <c r="B268" s="16" t="s">
        <v>29</v>
      </c>
      <c r="C268" s="17"/>
      <c r="D268" s="18">
        <f t="shared" si="64"/>
        <v>0</v>
      </c>
      <c r="E268" s="18">
        <v>0</v>
      </c>
      <c r="F268" s="18">
        <v>0</v>
      </c>
      <c r="G268" s="18">
        <v>0</v>
      </c>
      <c r="H268" s="18">
        <v>0</v>
      </c>
      <c r="I268" s="18">
        <v>0</v>
      </c>
      <c r="J268" s="18">
        <v>0</v>
      </c>
      <c r="K268" s="35"/>
      <c r="AH268" s="10"/>
      <c r="AI268" s="10"/>
      <c r="AJ268" s="10"/>
      <c r="AK268" s="10"/>
      <c r="AL268" s="10"/>
      <c r="AM268" s="10"/>
      <c r="AN268" s="10"/>
      <c r="AO268" s="10"/>
      <c r="AP268" s="10"/>
      <c r="AQ268" s="10"/>
      <c r="AR268" s="10"/>
      <c r="AS268" s="10"/>
      <c r="AT268" s="10"/>
      <c r="AU268" s="10"/>
      <c r="AV268" s="10"/>
      <c r="AW268" s="10"/>
    </row>
    <row r="269" spans="1:49" s="1" customFormat="1" ht="15.75" customHeight="1" x14ac:dyDescent="0.2">
      <c r="A269" s="14">
        <v>254</v>
      </c>
      <c r="B269" s="16" t="s">
        <v>30</v>
      </c>
      <c r="C269" s="17"/>
      <c r="D269" s="18">
        <f t="shared" si="64"/>
        <v>0</v>
      </c>
      <c r="E269" s="18">
        <v>0</v>
      </c>
      <c r="F269" s="18">
        <v>0</v>
      </c>
      <c r="G269" s="18">
        <v>0</v>
      </c>
      <c r="H269" s="18">
        <v>0</v>
      </c>
      <c r="I269" s="18">
        <v>0</v>
      </c>
      <c r="J269" s="18">
        <v>0</v>
      </c>
      <c r="K269" s="35"/>
      <c r="AH269" s="10"/>
      <c r="AI269" s="10"/>
      <c r="AJ269" s="10"/>
      <c r="AK269" s="10"/>
      <c r="AL269" s="10"/>
      <c r="AM269" s="10"/>
      <c r="AN269" s="10"/>
      <c r="AO269" s="10"/>
      <c r="AP269" s="10"/>
      <c r="AQ269" s="10"/>
      <c r="AR269" s="10"/>
      <c r="AS269" s="10"/>
      <c r="AT269" s="10"/>
      <c r="AU269" s="10"/>
      <c r="AV269" s="10"/>
      <c r="AW269" s="10"/>
    </row>
    <row r="270" spans="1:49" s="1" customFormat="1" ht="15.75" customHeight="1" x14ac:dyDescent="0.2">
      <c r="A270" s="14">
        <v>255</v>
      </c>
      <c r="B270" s="16" t="s">
        <v>31</v>
      </c>
      <c r="C270" s="17"/>
      <c r="D270" s="18">
        <f t="shared" si="64"/>
        <v>9819.4596799999999</v>
      </c>
      <c r="E270" s="18">
        <v>0</v>
      </c>
      <c r="F270" s="18">
        <v>4957.0996800000003</v>
      </c>
      <c r="G270" s="18">
        <v>4862.3599999999997</v>
      </c>
      <c r="H270" s="18">
        <v>0</v>
      </c>
      <c r="I270" s="18">
        <v>0</v>
      </c>
      <c r="J270" s="18">
        <f>I270</f>
        <v>0</v>
      </c>
      <c r="K270" s="35"/>
      <c r="AH270" s="10"/>
      <c r="AI270" s="10"/>
      <c r="AJ270" s="10"/>
      <c r="AK270" s="10"/>
      <c r="AL270" s="10"/>
      <c r="AM270" s="10"/>
      <c r="AN270" s="10"/>
      <c r="AO270" s="10"/>
      <c r="AP270" s="10"/>
      <c r="AQ270" s="10"/>
      <c r="AR270" s="10"/>
      <c r="AS270" s="10"/>
      <c r="AT270" s="10"/>
      <c r="AU270" s="10"/>
      <c r="AV270" s="10"/>
      <c r="AW270" s="10"/>
    </row>
    <row r="271" spans="1:49" s="1" customFormat="1" ht="15.75" customHeight="1" x14ac:dyDescent="0.2">
      <c r="A271" s="14">
        <v>256</v>
      </c>
      <c r="B271" s="16" t="s">
        <v>33</v>
      </c>
      <c r="C271" s="17"/>
      <c r="D271" s="18">
        <f t="shared" si="64"/>
        <v>0</v>
      </c>
      <c r="E271" s="18">
        <v>0</v>
      </c>
      <c r="F271" s="18">
        <v>0</v>
      </c>
      <c r="G271" s="18">
        <v>0</v>
      </c>
      <c r="H271" s="18">
        <v>0</v>
      </c>
      <c r="I271" s="18">
        <v>0</v>
      </c>
      <c r="J271" s="18">
        <v>0</v>
      </c>
      <c r="K271" s="35"/>
      <c r="AH271" s="10"/>
      <c r="AI271" s="10"/>
      <c r="AJ271" s="10"/>
      <c r="AK271" s="10"/>
      <c r="AL271" s="10"/>
      <c r="AM271" s="10"/>
      <c r="AN271" s="10"/>
      <c r="AO271" s="10"/>
      <c r="AP271" s="10"/>
      <c r="AQ271" s="10"/>
      <c r="AR271" s="10"/>
      <c r="AS271" s="10"/>
      <c r="AT271" s="10"/>
      <c r="AU271" s="10"/>
      <c r="AV271" s="10"/>
      <c r="AW271" s="10"/>
    </row>
    <row r="272" spans="1:49" s="1" customFormat="1" ht="15.75" customHeight="1" x14ac:dyDescent="0.2">
      <c r="A272" s="14">
        <v>257</v>
      </c>
      <c r="B272" s="22" t="s">
        <v>34</v>
      </c>
      <c r="C272" s="23"/>
      <c r="D272" s="24"/>
      <c r="E272" s="24"/>
      <c r="F272" s="24"/>
      <c r="G272" s="24"/>
      <c r="H272" s="24"/>
      <c r="I272" s="24"/>
      <c r="J272" s="24"/>
      <c r="K272" s="35"/>
      <c r="AH272" s="10"/>
      <c r="AI272" s="10"/>
      <c r="AJ272" s="10"/>
      <c r="AK272" s="10"/>
      <c r="AL272" s="10"/>
      <c r="AM272" s="10"/>
      <c r="AN272" s="10"/>
      <c r="AO272" s="10"/>
      <c r="AP272" s="10"/>
      <c r="AQ272" s="10"/>
      <c r="AR272" s="10"/>
      <c r="AS272" s="10"/>
      <c r="AT272" s="10"/>
      <c r="AU272" s="10"/>
      <c r="AV272" s="10"/>
      <c r="AW272" s="10"/>
    </row>
    <row r="273" spans="1:49" s="1" customFormat="1" ht="31.5" customHeight="1" x14ac:dyDescent="0.2">
      <c r="A273" s="14">
        <v>258</v>
      </c>
      <c r="B273" s="41" t="s">
        <v>35</v>
      </c>
      <c r="C273" s="42"/>
      <c r="D273" s="24"/>
      <c r="E273" s="24"/>
      <c r="F273" s="24"/>
      <c r="G273" s="24"/>
      <c r="H273" s="24"/>
      <c r="I273" s="24"/>
      <c r="J273" s="24"/>
      <c r="K273" s="35"/>
      <c r="AH273" s="10"/>
      <c r="AI273" s="10"/>
      <c r="AJ273" s="10"/>
      <c r="AK273" s="10"/>
      <c r="AL273" s="10"/>
      <c r="AM273" s="10"/>
      <c r="AN273" s="10"/>
      <c r="AO273" s="10"/>
      <c r="AP273" s="10"/>
      <c r="AQ273" s="10"/>
      <c r="AR273" s="10"/>
      <c r="AS273" s="10"/>
      <c r="AT273" s="10"/>
      <c r="AU273" s="10"/>
      <c r="AV273" s="10"/>
      <c r="AW273" s="10"/>
    </row>
    <row r="274" spans="1:49" s="1" customFormat="1" ht="31.5" customHeight="1" x14ac:dyDescent="0.2">
      <c r="A274" s="14">
        <v>259</v>
      </c>
      <c r="B274" s="41" t="s">
        <v>36</v>
      </c>
      <c r="C274" s="42"/>
      <c r="D274" s="24"/>
      <c r="E274" s="24"/>
      <c r="F274" s="24"/>
      <c r="G274" s="24"/>
      <c r="H274" s="24"/>
      <c r="I274" s="24"/>
      <c r="J274" s="24"/>
      <c r="K274" s="35"/>
      <c r="AH274" s="10"/>
      <c r="AI274" s="10"/>
      <c r="AJ274" s="10"/>
      <c r="AK274" s="10"/>
      <c r="AL274" s="10"/>
      <c r="AM274" s="10"/>
      <c r="AN274" s="10"/>
      <c r="AO274" s="10"/>
      <c r="AP274" s="10"/>
      <c r="AQ274" s="10"/>
      <c r="AR274" s="10"/>
      <c r="AS274" s="10"/>
      <c r="AT274" s="10"/>
      <c r="AU274" s="10"/>
      <c r="AV274" s="10"/>
      <c r="AW274" s="10"/>
    </row>
    <row r="275" spans="1:49" s="1" customFormat="1" ht="60.75" customHeight="1" x14ac:dyDescent="0.2">
      <c r="A275" s="44" t="s">
        <v>103</v>
      </c>
      <c r="B275" s="45"/>
      <c r="C275" s="45"/>
      <c r="D275" s="45"/>
      <c r="E275" s="45"/>
      <c r="F275" s="45"/>
      <c r="G275" s="45"/>
      <c r="H275" s="45"/>
      <c r="I275" s="45"/>
      <c r="J275" s="45"/>
      <c r="K275" s="45"/>
      <c r="AH275" s="10"/>
      <c r="AI275" s="10"/>
      <c r="AJ275" s="10"/>
      <c r="AK275" s="10"/>
      <c r="AL275" s="10"/>
      <c r="AM275" s="10"/>
      <c r="AN275" s="10"/>
      <c r="AO275" s="10"/>
      <c r="AP275" s="10"/>
      <c r="AQ275" s="10"/>
      <c r="AR275" s="10"/>
      <c r="AS275" s="10"/>
      <c r="AT275" s="10"/>
      <c r="AU275" s="10"/>
      <c r="AV275" s="10"/>
      <c r="AW275" s="10"/>
    </row>
    <row r="276" spans="1:49" s="1" customFormat="1" ht="27.75" hidden="1" customHeight="1" x14ac:dyDescent="0.2">
      <c r="AH276" s="10">
        <f>AH263-D19</f>
        <v>-72939.498260000022</v>
      </c>
      <c r="AI276" s="10">
        <f>AI263-J19</f>
        <v>-28000.000000000029</v>
      </c>
      <c r="AJ276" s="10">
        <f>AJ263-E19</f>
        <v>-360.00770999999077</v>
      </c>
      <c r="AK276" s="10">
        <f>AK263-F19</f>
        <v>-8857.0996799999848</v>
      </c>
      <c r="AL276" s="10">
        <f>AL263-G19</f>
        <v>-20862.36</v>
      </c>
      <c r="AM276" s="10"/>
      <c r="AN276" s="10"/>
      <c r="AO276" s="10"/>
      <c r="AP276" s="10"/>
      <c r="AQ276" s="10"/>
      <c r="AR276" s="10"/>
      <c r="AS276" s="10"/>
      <c r="AT276" s="10"/>
      <c r="AU276" s="10"/>
      <c r="AV276" s="10"/>
      <c r="AW276" s="10"/>
    </row>
    <row r="277" spans="1:49" s="1" customFormat="1" ht="15.75" hidden="1" customHeight="1" x14ac:dyDescent="0.25">
      <c r="B277" s="5" t="s">
        <v>104</v>
      </c>
      <c r="AH277" s="10"/>
      <c r="AI277" s="10"/>
      <c r="AJ277" s="10"/>
      <c r="AK277" s="10"/>
      <c r="AL277" s="10"/>
      <c r="AM277" s="10"/>
      <c r="AN277" s="10"/>
      <c r="AO277" s="10"/>
      <c r="AP277" s="10"/>
      <c r="AQ277" s="10"/>
      <c r="AR277" s="10"/>
      <c r="AS277" s="10"/>
      <c r="AT277" s="10"/>
      <c r="AU277" s="10"/>
      <c r="AV277" s="10"/>
      <c r="AW277" s="10"/>
    </row>
    <row r="278" spans="1:49" ht="15.75" customHeight="1" x14ac:dyDescent="0.2">
      <c r="A278" s="26"/>
      <c r="B278" s="32"/>
      <c r="C278" s="33"/>
      <c r="D278" s="34"/>
      <c r="E278" s="34"/>
      <c r="F278" s="34"/>
      <c r="G278" s="34"/>
      <c r="H278" s="34"/>
      <c r="I278" s="34"/>
      <c r="J278" s="34"/>
      <c r="K278" s="34"/>
    </row>
    <row r="279" spans="1:49" ht="15" x14ac:dyDescent="0.2">
      <c r="A279" s="26"/>
      <c r="B279" s="32"/>
      <c r="C279" s="33"/>
      <c r="D279" s="34"/>
      <c r="E279" s="34"/>
      <c r="F279" s="34"/>
      <c r="G279" s="34"/>
      <c r="H279" s="34"/>
      <c r="I279" s="34"/>
      <c r="J279" s="34"/>
      <c r="K279" s="34"/>
    </row>
    <row r="280" spans="1:49" ht="15" x14ac:dyDescent="0.2">
      <c r="A280" s="26"/>
      <c r="B280" s="32"/>
      <c r="C280" s="33"/>
      <c r="D280" s="34"/>
      <c r="E280" s="34"/>
      <c r="F280" s="34"/>
      <c r="G280" s="34"/>
      <c r="H280" s="34"/>
      <c r="I280" s="34"/>
      <c r="J280" s="34"/>
      <c r="K280" s="34"/>
    </row>
    <row r="281" spans="1:49" ht="15" x14ac:dyDescent="0.2">
      <c r="A281" s="26"/>
      <c r="B281" s="32"/>
      <c r="C281" s="33"/>
      <c r="D281" s="34"/>
      <c r="E281" s="34"/>
      <c r="F281" s="34"/>
      <c r="G281" s="34"/>
      <c r="H281" s="34"/>
      <c r="I281" s="34"/>
      <c r="J281" s="34"/>
      <c r="K281" s="34"/>
      <c r="AH281" s="2"/>
      <c r="AI281" s="2"/>
      <c r="AJ281" s="2"/>
      <c r="AK281" s="2"/>
      <c r="AL281" s="2"/>
      <c r="AM281" s="2"/>
      <c r="AN281" s="2"/>
      <c r="AO281" s="2"/>
      <c r="AP281" s="2"/>
      <c r="AQ281" s="2"/>
      <c r="AR281" s="2"/>
      <c r="AS281" s="2"/>
      <c r="AT281" s="2"/>
      <c r="AU281" s="2"/>
      <c r="AV281" s="2"/>
      <c r="AW281" s="2"/>
    </row>
    <row r="282" spans="1:49" ht="15" x14ac:dyDescent="0.2">
      <c r="A282" s="26"/>
      <c r="B282" s="32"/>
      <c r="C282" s="33"/>
      <c r="D282" s="34"/>
      <c r="E282" s="34"/>
      <c r="F282" s="34"/>
      <c r="G282" s="34"/>
      <c r="H282" s="34"/>
      <c r="I282" s="34"/>
      <c r="J282" s="34"/>
      <c r="K282" s="34"/>
      <c r="AH282" s="2"/>
      <c r="AI282" s="2"/>
      <c r="AJ282" s="2"/>
      <c r="AK282" s="2"/>
      <c r="AL282" s="2"/>
      <c r="AM282" s="2"/>
      <c r="AN282" s="2"/>
      <c r="AO282" s="2"/>
      <c r="AP282" s="2"/>
      <c r="AQ282" s="2"/>
      <c r="AR282" s="2"/>
      <c r="AS282" s="2"/>
      <c r="AT282" s="2"/>
      <c r="AU282" s="2"/>
      <c r="AV282" s="2"/>
      <c r="AW282" s="2"/>
    </row>
  </sheetData>
  <autoFilter ref="A16:AF275"/>
  <mergeCells count="75">
    <mergeCell ref="B265:C265"/>
    <mergeCell ref="B266:C266"/>
    <mergeCell ref="B273:C273"/>
    <mergeCell ref="B274:C274"/>
    <mergeCell ref="A275:K275"/>
    <mergeCell ref="B258:C258"/>
    <mergeCell ref="B213:C213"/>
    <mergeCell ref="B220:C220"/>
    <mergeCell ref="B221:C221"/>
    <mergeCell ref="B222:K222"/>
    <mergeCell ref="B231:C231"/>
    <mergeCell ref="B232:C232"/>
    <mergeCell ref="B241:C241"/>
    <mergeCell ref="B242:C242"/>
    <mergeCell ref="B249:C249"/>
    <mergeCell ref="B250:C250"/>
    <mergeCell ref="B257:C257"/>
    <mergeCell ref="B212:C212"/>
    <mergeCell ref="B171:C171"/>
    <mergeCell ref="B172:C172"/>
    <mergeCell ref="B179:C179"/>
    <mergeCell ref="B180:C180"/>
    <mergeCell ref="B181:K181"/>
    <mergeCell ref="B188:C188"/>
    <mergeCell ref="B189:C189"/>
    <mergeCell ref="B196:C196"/>
    <mergeCell ref="B197:C197"/>
    <mergeCell ref="B204:C204"/>
    <mergeCell ref="B205:C205"/>
    <mergeCell ref="B163:C163"/>
    <mergeCell ref="B120:C120"/>
    <mergeCell ref="B121:C121"/>
    <mergeCell ref="B130:C130"/>
    <mergeCell ref="B131:C131"/>
    <mergeCell ref="B138:C138"/>
    <mergeCell ref="B139:C139"/>
    <mergeCell ref="B146:C146"/>
    <mergeCell ref="B147:C147"/>
    <mergeCell ref="B154:C154"/>
    <mergeCell ref="B155:C155"/>
    <mergeCell ref="B162:C162"/>
    <mergeCell ref="B113:C113"/>
    <mergeCell ref="B66:C66"/>
    <mergeCell ref="B67:C67"/>
    <mergeCell ref="B77:C77"/>
    <mergeCell ref="B78:C78"/>
    <mergeCell ref="B88:C88"/>
    <mergeCell ref="B89:C89"/>
    <mergeCell ref="B96:C96"/>
    <mergeCell ref="B97:C97"/>
    <mergeCell ref="B104:C104"/>
    <mergeCell ref="B105:C105"/>
    <mergeCell ref="B112:C112"/>
    <mergeCell ref="B59:C59"/>
    <mergeCell ref="B23:C23"/>
    <mergeCell ref="B24:C24"/>
    <mergeCell ref="B25:K25"/>
    <mergeCell ref="B32:C32"/>
    <mergeCell ref="B33:C33"/>
    <mergeCell ref="B40:C40"/>
    <mergeCell ref="B41:C41"/>
    <mergeCell ref="B42:K42"/>
    <mergeCell ref="B50:C50"/>
    <mergeCell ref="B51:C51"/>
    <mergeCell ref="B58:C58"/>
    <mergeCell ref="A7:K7"/>
    <mergeCell ref="A8:K8"/>
    <mergeCell ref="A9:K9"/>
    <mergeCell ref="A10:K10"/>
    <mergeCell ref="A11:K11"/>
    <mergeCell ref="A13:A14"/>
    <mergeCell ref="B13:B14"/>
    <mergeCell ref="C13:C14"/>
    <mergeCell ref="D13:J13"/>
    <mergeCell ref="K13:K14"/>
  </mergeCells>
  <pageMargins left="0.78740157480314965" right="0.78740157480314965" top="1.1811023622047245" bottom="0.59055118110236227" header="0" footer="0"/>
  <pageSetup paperSize="9" scale="87" firstPageNumber="19"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прил.2</vt:lpstr>
      <vt:lpstr>прил.2!Заголовки_для_печати</vt:lpstr>
      <vt:lpstr>прил.2!Область_печати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econ5</dc:creator>
  <cp:lastModifiedBy>Светлана Юмшанова</cp:lastModifiedBy>
  <dcterms:created xsi:type="dcterms:W3CDTF">2020-04-13T04:32:34Z</dcterms:created>
  <dcterms:modified xsi:type="dcterms:W3CDTF">2020-04-28T07:59:27Z</dcterms:modified>
</cp:coreProperties>
</file>