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255" windowWidth="12120" windowHeight="5655" firstSheet="1" activeTab="1"/>
  </bookViews>
  <sheets>
    <sheet name="целевые показатели" sheetId="7" state="hidden" r:id="rId1"/>
    <sheet name="2020-2025" sheetId="10" r:id="rId2"/>
    <sheet name="объект строит" sheetId="11" state="hidden" r:id="rId3"/>
  </sheets>
  <definedNames>
    <definedName name="_xlnm._FilterDatabase" localSheetId="1" hidden="1">'2020-2025'!$A$7:$E$7</definedName>
    <definedName name="_xlnm.Print_Titles" localSheetId="1">'2020-2025'!$6:$7</definedName>
    <definedName name="Область_для_печати" localSheetId="1">'2020-2025'!$A$8:$E$434</definedName>
    <definedName name="Область_для_печати">#REF!</definedName>
    <definedName name="_xlnm.Print_Area" localSheetId="1">'2020-2025'!$A$1:$K$475</definedName>
  </definedNames>
  <calcPr calcId="144525"/>
</workbook>
</file>

<file path=xl/calcChain.xml><?xml version="1.0" encoding="utf-8"?>
<calcChain xmlns="http://schemas.openxmlformats.org/spreadsheetml/2006/main">
  <c r="G14" i="10" l="1"/>
  <c r="F14" i="10"/>
  <c r="E14" i="10"/>
  <c r="A63" i="10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2" i="10" s="1"/>
  <c r="A353" i="10" s="1"/>
  <c r="A354" i="10" s="1"/>
  <c r="A355" i="10" s="1"/>
  <c r="A356" i="10" s="1"/>
  <c r="A357" i="10" s="1"/>
  <c r="A358" i="10" s="1"/>
  <c r="A359" i="10" s="1"/>
  <c r="A360" i="10" s="1"/>
  <c r="A361" i="10" s="1"/>
  <c r="A362" i="10" s="1"/>
  <c r="A363" i="10" s="1"/>
  <c r="A364" i="10" s="1"/>
  <c r="A365" i="10" s="1"/>
  <c r="A366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6" i="10" s="1"/>
  <c r="A397" i="10" s="1"/>
  <c r="A398" i="10" s="1"/>
  <c r="A399" i="10" s="1"/>
  <c r="A400" i="10" s="1"/>
  <c r="A401" i="10" s="1"/>
  <c r="A402" i="10" s="1"/>
  <c r="A403" i="10" s="1"/>
  <c r="A404" i="10" s="1"/>
  <c r="A405" i="10" s="1"/>
  <c r="A406" i="10" s="1"/>
  <c r="A407" i="10" s="1"/>
  <c r="A408" i="10" s="1"/>
  <c r="A409" i="10" s="1"/>
  <c r="A410" i="10" s="1"/>
  <c r="A411" i="10" s="1"/>
  <c r="A412" i="10" s="1"/>
  <c r="A413" i="10" s="1"/>
  <c r="A414" i="10" s="1"/>
  <c r="A415" i="10" s="1"/>
  <c r="A416" i="10" s="1"/>
  <c r="A417" i="10" s="1"/>
  <c r="A418" i="10" s="1"/>
  <c r="A419" i="10" s="1"/>
  <c r="A420" i="10" s="1"/>
  <c r="A421" i="10" s="1"/>
  <c r="A422" i="10" s="1"/>
  <c r="A423" i="10" s="1"/>
  <c r="A424" i="10" s="1"/>
  <c r="A425" i="10" s="1"/>
  <c r="A426" i="10" s="1"/>
  <c r="A427" i="10" s="1"/>
  <c r="A428" i="10" s="1"/>
  <c r="A429" i="10" s="1"/>
  <c r="A430" i="10" s="1"/>
  <c r="A431" i="10" s="1"/>
  <c r="A432" i="10" s="1"/>
  <c r="A433" i="10" s="1"/>
  <c r="A434" i="10" s="1"/>
  <c r="A435" i="10" s="1"/>
  <c r="A436" i="10" s="1"/>
  <c r="A437" i="10" s="1"/>
  <c r="A438" i="10" s="1"/>
  <c r="A439" i="10" s="1"/>
  <c r="A440" i="10" s="1"/>
  <c r="A441" i="10" s="1"/>
  <c r="A442" i="10" s="1"/>
  <c r="A443" i="10" s="1"/>
  <c r="A444" i="10" s="1"/>
  <c r="A445" i="10" s="1"/>
  <c r="A446" i="10" s="1"/>
  <c r="A447" i="10" s="1"/>
  <c r="A448" i="10" s="1"/>
  <c r="A449" i="10" s="1"/>
  <c r="A450" i="10" s="1"/>
  <c r="A451" i="10" s="1"/>
  <c r="A452" i="10" s="1"/>
  <c r="A453" i="10" s="1"/>
  <c r="A454" i="10" s="1"/>
  <c r="A455" i="10" s="1"/>
  <c r="A456" i="10" s="1"/>
  <c r="A457" i="10" s="1"/>
  <c r="A458" i="10" s="1"/>
  <c r="A459" i="10" s="1"/>
  <c r="A460" i="10" s="1"/>
  <c r="A461" i="10" s="1"/>
  <c r="A462" i="10" s="1"/>
  <c r="A463" i="10" s="1"/>
  <c r="A464" i="10" s="1"/>
  <c r="A465" i="10" s="1"/>
  <c r="A466" i="10" s="1"/>
  <c r="A467" i="10" s="1"/>
  <c r="A468" i="10" s="1"/>
  <c r="A469" i="10" s="1"/>
  <c r="A470" i="10" s="1"/>
  <c r="A471" i="10" s="1"/>
  <c r="A472" i="10" s="1"/>
  <c r="A473" i="10" s="1"/>
  <c r="A474" i="10" s="1"/>
  <c r="A475" i="10" s="1"/>
  <c r="A476" i="10" s="1"/>
  <c r="A477" i="10" s="1"/>
  <c r="F24" i="10" l="1"/>
  <c r="G24" i="10"/>
  <c r="H24" i="10"/>
  <c r="I24" i="10"/>
  <c r="J24" i="10"/>
  <c r="F23" i="10"/>
  <c r="G23" i="10"/>
  <c r="H23" i="10"/>
  <c r="I23" i="10"/>
  <c r="J23" i="10"/>
  <c r="E23" i="10"/>
  <c r="E24" i="10"/>
  <c r="D23" i="10"/>
  <c r="D24" i="10" l="1"/>
  <c r="F66" i="10"/>
  <c r="G66" i="10"/>
  <c r="H66" i="10"/>
  <c r="I66" i="10"/>
  <c r="E66" i="10"/>
  <c r="H15" i="10" l="1"/>
  <c r="I15" i="10"/>
  <c r="J15" i="10"/>
  <c r="F15" i="10"/>
  <c r="G15" i="10"/>
  <c r="E15" i="10"/>
  <c r="E12" i="10"/>
  <c r="D13" i="10"/>
  <c r="D54" i="10"/>
  <c r="D55" i="10"/>
  <c r="D56" i="10"/>
  <c r="D57" i="10"/>
  <c r="J286" i="10" l="1"/>
  <c r="J287" i="10"/>
  <c r="J288" i="10"/>
  <c r="J289" i="10"/>
  <c r="J290" i="10"/>
  <c r="J291" i="10"/>
  <c r="I286" i="10"/>
  <c r="I287" i="10"/>
  <c r="I288" i="10"/>
  <c r="I289" i="10"/>
  <c r="I290" i="10"/>
  <c r="I291" i="10"/>
  <c r="H286" i="10"/>
  <c r="H287" i="10"/>
  <c r="H288" i="10"/>
  <c r="H289" i="10"/>
  <c r="H290" i="10"/>
  <c r="H291" i="10"/>
  <c r="G286" i="10"/>
  <c r="G287" i="10"/>
  <c r="G288" i="10"/>
  <c r="G289" i="10"/>
  <c r="G290" i="10"/>
  <c r="G291" i="10"/>
  <c r="F286" i="10"/>
  <c r="F287" i="10"/>
  <c r="F288" i="10"/>
  <c r="F289" i="10"/>
  <c r="F290" i="10"/>
  <c r="F291" i="10"/>
  <c r="F285" i="10"/>
  <c r="G285" i="10"/>
  <c r="H285" i="10"/>
  <c r="I285" i="10"/>
  <c r="J285" i="10"/>
  <c r="E286" i="10"/>
  <c r="E287" i="10"/>
  <c r="E288" i="10"/>
  <c r="E289" i="10"/>
  <c r="E290" i="10"/>
  <c r="E291" i="10"/>
  <c r="E285" i="10"/>
  <c r="D390" i="10"/>
  <c r="D391" i="10"/>
  <c r="D392" i="10"/>
  <c r="D393" i="10"/>
  <c r="D394" i="10"/>
  <c r="D395" i="10"/>
  <c r="D389" i="10"/>
  <c r="E388" i="10"/>
  <c r="F388" i="10"/>
  <c r="G388" i="10"/>
  <c r="H388" i="10"/>
  <c r="I388" i="10"/>
  <c r="J388" i="10"/>
  <c r="B393" i="10"/>
  <c r="B391" i="10"/>
  <c r="B390" i="10"/>
  <c r="B389" i="10"/>
  <c r="D388" i="10" l="1"/>
  <c r="D91" i="10"/>
  <c r="G61" i="10" l="1"/>
  <c r="H61" i="10"/>
  <c r="I61" i="10"/>
  <c r="J61" i="10"/>
  <c r="F61" i="10"/>
  <c r="F62" i="10"/>
  <c r="E61" i="10"/>
  <c r="E62" i="10"/>
  <c r="E59" i="10" s="1"/>
  <c r="F65" i="10" l="1"/>
  <c r="G65" i="10"/>
  <c r="H65" i="10"/>
  <c r="I65" i="10"/>
  <c r="J65" i="10"/>
  <c r="E65" i="10"/>
  <c r="F64" i="10"/>
  <c r="G64" i="10"/>
  <c r="H64" i="10"/>
  <c r="I64" i="10"/>
  <c r="J64" i="10"/>
  <c r="E64" i="10"/>
  <c r="H63" i="10"/>
  <c r="I63" i="10"/>
  <c r="J63" i="10"/>
  <c r="G62" i="10"/>
  <c r="H62" i="10"/>
  <c r="I62" i="10"/>
  <c r="J62" i="10"/>
  <c r="F60" i="10"/>
  <c r="G60" i="10"/>
  <c r="H60" i="10"/>
  <c r="I60" i="10"/>
  <c r="J60" i="10"/>
  <c r="E60" i="10"/>
  <c r="D155" i="10" l="1"/>
  <c r="G229" i="10" l="1"/>
  <c r="H229" i="10"/>
  <c r="I229" i="10"/>
  <c r="J229" i="10"/>
  <c r="G50" i="10" l="1"/>
  <c r="H50" i="10"/>
  <c r="I50" i="10"/>
  <c r="J50" i="10"/>
  <c r="I356" i="10"/>
  <c r="J356" i="10"/>
  <c r="F405" i="10" l="1"/>
  <c r="G405" i="10"/>
  <c r="F229" i="10"/>
  <c r="E229" i="10" l="1"/>
  <c r="D269" i="10"/>
  <c r="D270" i="10"/>
  <c r="D271" i="10"/>
  <c r="D272" i="10"/>
  <c r="D273" i="10"/>
  <c r="D274" i="10"/>
  <c r="D268" i="10"/>
  <c r="E267" i="10"/>
  <c r="F267" i="10"/>
  <c r="G267" i="10"/>
  <c r="H267" i="10"/>
  <c r="I267" i="10"/>
  <c r="J267" i="10"/>
  <c r="D266" i="10"/>
  <c r="D261" i="10"/>
  <c r="D262" i="10"/>
  <c r="D263" i="10"/>
  <c r="D264" i="10"/>
  <c r="D265" i="10"/>
  <c r="D260" i="10"/>
  <c r="E259" i="10"/>
  <c r="F259" i="10"/>
  <c r="G259" i="10"/>
  <c r="H259" i="10"/>
  <c r="I259" i="10"/>
  <c r="J259" i="10"/>
  <c r="D259" i="10" l="1"/>
  <c r="D267" i="10"/>
  <c r="D66" i="10" l="1"/>
  <c r="D65" i="10" l="1"/>
  <c r="D465" i="10"/>
  <c r="D451" i="10"/>
  <c r="D452" i="10"/>
  <c r="D453" i="10"/>
  <c r="D449" i="10"/>
  <c r="D446" i="10" s="1"/>
  <c r="D359" i="10"/>
  <c r="D351" i="10"/>
  <c r="D319" i="10"/>
  <c r="D311" i="10"/>
  <c r="D254" i="10"/>
  <c r="D246" i="10"/>
  <c r="D239" i="10"/>
  <c r="D238" i="10"/>
  <c r="D93" i="10"/>
  <c r="D53" i="10"/>
  <c r="J442" i="10" l="1"/>
  <c r="F442" i="10"/>
  <c r="G442" i="10"/>
  <c r="H442" i="10"/>
  <c r="I442" i="10"/>
  <c r="G21" i="10"/>
  <c r="H21" i="10"/>
  <c r="G63" i="10" l="1"/>
  <c r="F63" i="10" l="1"/>
  <c r="E87" i="10"/>
  <c r="D90" i="10"/>
  <c r="E63" i="10"/>
  <c r="D320" i="10"/>
  <c r="F278" i="10"/>
  <c r="F295" i="10"/>
  <c r="G278" i="10" l="1"/>
  <c r="H278" i="10" s="1"/>
  <c r="I278" i="10" s="1"/>
  <c r="J278" i="10" s="1"/>
  <c r="G295" i="10"/>
  <c r="H295" i="10" s="1"/>
  <c r="I295" i="10" s="1"/>
  <c r="J295" i="10" s="1"/>
  <c r="D278" i="10" l="1"/>
  <c r="D295" i="10"/>
  <c r="D367" i="10"/>
  <c r="F164" i="10"/>
  <c r="D164" i="10" s="1"/>
  <c r="G164" i="10"/>
  <c r="H164" i="10"/>
  <c r="I164" i="10"/>
  <c r="J164" i="10"/>
  <c r="E164" i="10"/>
  <c r="F21" i="10"/>
  <c r="E21" i="10"/>
  <c r="J438" i="10"/>
  <c r="G401" i="10"/>
  <c r="F401" i="10"/>
  <c r="E401" i="10"/>
  <c r="E446" i="10"/>
  <c r="F446" i="10"/>
  <c r="G446" i="10"/>
  <c r="H446" i="10"/>
  <c r="I446" i="10"/>
  <c r="J446" i="10"/>
  <c r="E450" i="10"/>
  <c r="F335" i="10"/>
  <c r="G335" i="10" s="1"/>
  <c r="H335" i="10" s="1"/>
  <c r="I335" i="10" s="1"/>
  <c r="J335" i="10" s="1"/>
  <c r="F308" i="10"/>
  <c r="G308" i="10"/>
  <c r="H308" i="10"/>
  <c r="I308" i="10"/>
  <c r="J308" i="10"/>
  <c r="G312" i="10"/>
  <c r="H312" i="10"/>
  <c r="I312" i="10"/>
  <c r="J312" i="10"/>
  <c r="F312" i="10"/>
  <c r="E251" i="10"/>
  <c r="F251" i="10"/>
  <c r="G251" i="10"/>
  <c r="H251" i="10"/>
  <c r="I251" i="10"/>
  <c r="J251" i="10"/>
  <c r="F255" i="10"/>
  <c r="G255" i="10"/>
  <c r="H255" i="10"/>
  <c r="I255" i="10"/>
  <c r="J255" i="10"/>
  <c r="E255" i="10"/>
  <c r="F247" i="10"/>
  <c r="G247" i="10"/>
  <c r="H247" i="10"/>
  <c r="I247" i="10"/>
  <c r="J247" i="10"/>
  <c r="E247" i="10"/>
  <c r="E243" i="10"/>
  <c r="F243" i="10"/>
  <c r="G243" i="10"/>
  <c r="H243" i="10"/>
  <c r="I243" i="10"/>
  <c r="J243" i="10"/>
  <c r="E235" i="10"/>
  <c r="F235" i="10"/>
  <c r="G235" i="10"/>
  <c r="H235" i="10"/>
  <c r="I235" i="10"/>
  <c r="J235" i="10"/>
  <c r="E163" i="10"/>
  <c r="F165" i="10"/>
  <c r="G165" i="10"/>
  <c r="H165" i="10"/>
  <c r="I165" i="10"/>
  <c r="J165" i="10"/>
  <c r="E165" i="10"/>
  <c r="D206" i="10"/>
  <c r="F163" i="10"/>
  <c r="E184" i="10"/>
  <c r="F184" i="10"/>
  <c r="G184" i="10"/>
  <c r="D401" i="10" l="1"/>
  <c r="D196" i="10"/>
  <c r="G162" i="10"/>
  <c r="D255" i="10"/>
  <c r="D312" i="10"/>
  <c r="D247" i="10"/>
  <c r="D335" i="10"/>
  <c r="J400" i="10"/>
  <c r="D424" i="10"/>
  <c r="D450" i="10"/>
  <c r="E442" i="10"/>
  <c r="D442" i="10" s="1"/>
  <c r="D432" i="10"/>
  <c r="D165" i="10"/>
  <c r="D63" i="10"/>
  <c r="H184" i="10" l="1"/>
  <c r="H162" i="10"/>
  <c r="D212" i="10"/>
  <c r="D203" i="10"/>
  <c r="D187" i="10"/>
  <c r="E69" i="10"/>
  <c r="E67" i="10" l="1"/>
  <c r="D71" i="10"/>
  <c r="I69" i="10"/>
  <c r="I184" i="10"/>
  <c r="I162" i="10"/>
  <c r="D73" i="10"/>
  <c r="J184" i="10" l="1"/>
  <c r="J162" i="10"/>
  <c r="D186" i="10"/>
  <c r="J69" i="10"/>
  <c r="H69" i="10"/>
  <c r="G69" i="10" l="1"/>
  <c r="E35" i="10" l="1"/>
  <c r="E19" i="10" s="1"/>
  <c r="F35" i="10"/>
  <c r="F25" i="10"/>
  <c r="E25" i="10"/>
  <c r="D39" i="10" l="1"/>
  <c r="H106" i="10"/>
  <c r="G163" i="10"/>
  <c r="G67" i="10"/>
  <c r="G25" i="10"/>
  <c r="F19" i="10"/>
  <c r="J25" i="10"/>
  <c r="I25" i="10"/>
  <c r="H25" i="10"/>
  <c r="I106" i="10" l="1"/>
  <c r="G35" i="10"/>
  <c r="H35" i="10"/>
  <c r="H163" i="10"/>
  <c r="H67" i="10"/>
  <c r="D28" i="10"/>
  <c r="F316" i="10"/>
  <c r="G316" i="10"/>
  <c r="H316" i="10"/>
  <c r="I316" i="10"/>
  <c r="J316" i="10"/>
  <c r="E316" i="10"/>
  <c r="A17" i="10"/>
  <c r="A18" i="10" s="1"/>
  <c r="A19" i="10" s="1"/>
  <c r="A26" i="10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F151" i="10"/>
  <c r="G151" i="10"/>
  <c r="H151" i="10"/>
  <c r="I151" i="10"/>
  <c r="J151" i="10"/>
  <c r="E151" i="10"/>
  <c r="F87" i="10"/>
  <c r="G87" i="10"/>
  <c r="H87" i="10"/>
  <c r="I87" i="10"/>
  <c r="J87" i="10"/>
  <c r="E79" i="10"/>
  <c r="F79" i="10"/>
  <c r="G79" i="10"/>
  <c r="H79" i="10"/>
  <c r="I79" i="10"/>
  <c r="J79" i="10"/>
  <c r="F50" i="10"/>
  <c r="E50" i="10"/>
  <c r="J470" i="10"/>
  <c r="J462" i="10"/>
  <c r="J454" i="10"/>
  <c r="J429" i="10"/>
  <c r="J421" i="10"/>
  <c r="J413" i="10"/>
  <c r="J405" i="10"/>
  <c r="J397" i="10"/>
  <c r="J380" i="10"/>
  <c r="J372" i="10"/>
  <c r="J364" i="10"/>
  <c r="J348" i="10"/>
  <c r="H344" i="10"/>
  <c r="G344" i="10" s="1"/>
  <c r="F344" i="10" s="1"/>
  <c r="E344" i="10" s="1"/>
  <c r="D344" i="10" s="1"/>
  <c r="D345" i="10"/>
  <c r="D346" i="10"/>
  <c r="D347" i="10"/>
  <c r="J340" i="10"/>
  <c r="J332" i="10"/>
  <c r="F324" i="10"/>
  <c r="G324" i="10"/>
  <c r="H324" i="10"/>
  <c r="I324" i="10"/>
  <c r="J324" i="10"/>
  <c r="E324" i="10"/>
  <c r="D328" i="10"/>
  <c r="D329" i="10"/>
  <c r="D330" i="10"/>
  <c r="D331" i="10"/>
  <c r="D321" i="10"/>
  <c r="D322" i="10"/>
  <c r="D323" i="10"/>
  <c r="J106" i="10" l="1"/>
  <c r="J35" i="10"/>
  <c r="I35" i="10"/>
  <c r="D287" i="10"/>
  <c r="I163" i="10"/>
  <c r="J168" i="10"/>
  <c r="I67" i="10"/>
  <c r="A42" i="10"/>
  <c r="A43" i="10" s="1"/>
  <c r="A44" i="10" s="1"/>
  <c r="A45" i="10" s="1"/>
  <c r="D285" i="10"/>
  <c r="E308" i="10"/>
  <c r="H313" i="10"/>
  <c r="G313" i="10" s="1"/>
  <c r="F313" i="10" s="1"/>
  <c r="E313" i="10" s="1"/>
  <c r="D313" i="10" s="1"/>
  <c r="H314" i="10"/>
  <c r="G314" i="10" s="1"/>
  <c r="F314" i="10" s="1"/>
  <c r="E314" i="10" s="1"/>
  <c r="D314" i="10" s="1"/>
  <c r="H315" i="10"/>
  <c r="G315" i="10" s="1"/>
  <c r="F315" i="10" s="1"/>
  <c r="E315" i="10" s="1"/>
  <c r="D315" i="10" s="1"/>
  <c r="D302" i="10"/>
  <c r="D303" i="10"/>
  <c r="D304" i="10"/>
  <c r="D305" i="10"/>
  <c r="D306" i="10"/>
  <c r="D307" i="10"/>
  <c r="D301" i="10"/>
  <c r="J300" i="10"/>
  <c r="J297" i="10"/>
  <c r="J298" i="10"/>
  <c r="I298" i="10" s="1"/>
  <c r="H298" i="10" s="1"/>
  <c r="G298" i="10" s="1"/>
  <c r="F298" i="10" s="1"/>
  <c r="E298" i="10" s="1"/>
  <c r="D298" i="10" s="1"/>
  <c r="J299" i="10"/>
  <c r="I299" i="10" s="1"/>
  <c r="H299" i="10" s="1"/>
  <c r="G299" i="10" s="1"/>
  <c r="F299" i="10" s="1"/>
  <c r="E299" i="10" s="1"/>
  <c r="D299" i="10" s="1"/>
  <c r="J296" i="10"/>
  <c r="D279" i="10"/>
  <c r="D280" i="10"/>
  <c r="D281" i="10"/>
  <c r="D282" i="10"/>
  <c r="J275" i="10"/>
  <c r="D256" i="10"/>
  <c r="D257" i="10"/>
  <c r="D258" i="10"/>
  <c r="D248" i="10"/>
  <c r="D249" i="10"/>
  <c r="D250" i="10"/>
  <c r="D240" i="10"/>
  <c r="D241" i="10"/>
  <c r="D242" i="10"/>
  <c r="D232" i="10"/>
  <c r="D233" i="10"/>
  <c r="D223" i="10"/>
  <c r="D225" i="10"/>
  <c r="D224" i="10"/>
  <c r="I228" i="10"/>
  <c r="I220" i="10" s="1"/>
  <c r="J228" i="10"/>
  <c r="J220" i="10" s="1"/>
  <c r="I231" i="10"/>
  <c r="J231" i="10"/>
  <c r="J227" i="10"/>
  <c r="D213" i="10"/>
  <c r="D214" i="10"/>
  <c r="D215" i="10"/>
  <c r="D216" i="10"/>
  <c r="J209" i="10"/>
  <c r="D205" i="10"/>
  <c r="D207" i="10"/>
  <c r="D208" i="10"/>
  <c r="D197" i="10"/>
  <c r="D198" i="10"/>
  <c r="D199" i="10"/>
  <c r="D200" i="10"/>
  <c r="J201" i="10"/>
  <c r="J193" i="10"/>
  <c r="D188" i="10"/>
  <c r="D189" i="10"/>
  <c r="D190" i="10"/>
  <c r="D191" i="10"/>
  <c r="J176" i="10"/>
  <c r="D182" i="10"/>
  <c r="D183" i="10"/>
  <c r="D172" i="10"/>
  <c r="D173" i="10"/>
  <c r="D174" i="10"/>
  <c r="D175" i="10"/>
  <c r="D166" i="10"/>
  <c r="D167" i="10"/>
  <c r="J161" i="10"/>
  <c r="D156" i="10"/>
  <c r="D157" i="10"/>
  <c r="D158" i="10"/>
  <c r="D147" i="10"/>
  <c r="D148" i="10"/>
  <c r="D149" i="10"/>
  <c r="D150" i="10"/>
  <c r="D139" i="10"/>
  <c r="D140" i="10"/>
  <c r="D141" i="10"/>
  <c r="D142" i="10"/>
  <c r="J135" i="10"/>
  <c r="D131" i="10"/>
  <c r="D132" i="10"/>
  <c r="D133" i="10"/>
  <c r="D134" i="10"/>
  <c r="J127" i="10"/>
  <c r="D123" i="10"/>
  <c r="D124" i="10"/>
  <c r="D125" i="10"/>
  <c r="D126" i="10"/>
  <c r="J119" i="10"/>
  <c r="E111" i="10"/>
  <c r="F111" i="10"/>
  <c r="G111" i="10"/>
  <c r="H111" i="10"/>
  <c r="I111" i="10"/>
  <c r="J111" i="10"/>
  <c r="D111" i="10"/>
  <c r="D107" i="10"/>
  <c r="D108" i="10"/>
  <c r="D109" i="10"/>
  <c r="D110" i="10"/>
  <c r="J103" i="10"/>
  <c r="D101" i="10"/>
  <c r="D102" i="10"/>
  <c r="D99" i="10"/>
  <c r="D94" i="10"/>
  <c r="D83" i="10"/>
  <c r="J49" i="10"/>
  <c r="I34" i="10"/>
  <c r="J34" i="10"/>
  <c r="D106" i="10" l="1"/>
  <c r="D64" i="10"/>
  <c r="D74" i="10"/>
  <c r="J59" i="10"/>
  <c r="D37" i="10"/>
  <c r="J33" i="10"/>
  <c r="J14" i="10"/>
  <c r="D35" i="10"/>
  <c r="D15" i="10"/>
  <c r="D34" i="10"/>
  <c r="I296" i="10"/>
  <c r="J163" i="10"/>
  <c r="D163" i="10" s="1"/>
  <c r="D171" i="10"/>
  <c r="J67" i="10"/>
  <c r="A46" i="10"/>
  <c r="A47" i="10" s="1"/>
  <c r="A48" i="10" s="1"/>
  <c r="A49" i="10" s="1"/>
  <c r="A50" i="10" s="1"/>
  <c r="A51" i="10" s="1"/>
  <c r="A52" i="10" s="1"/>
  <c r="A53" i="10" s="1"/>
  <c r="I297" i="10"/>
  <c r="J292" i="10"/>
  <c r="J284" i="10"/>
  <c r="J219" i="10"/>
  <c r="J48" i="10"/>
  <c r="H296" i="10" l="1"/>
  <c r="J160" i="10"/>
  <c r="I14" i="10"/>
  <c r="D291" i="10"/>
  <c r="D62" i="10"/>
  <c r="A54" i="10"/>
  <c r="A55" i="10" s="1"/>
  <c r="A56" i="10" s="1"/>
  <c r="A57" i="10" s="1"/>
  <c r="A58" i="10" s="1"/>
  <c r="A59" i="10" s="1"/>
  <c r="A60" i="10" s="1"/>
  <c r="A61" i="10" s="1"/>
  <c r="A62" i="10" s="1"/>
  <c r="H297" i="10"/>
  <c r="J47" i="10"/>
  <c r="J46" i="10" s="1"/>
  <c r="A13" i="10"/>
  <c r="A14" i="10" s="1"/>
  <c r="A15" i="10" s="1"/>
  <c r="G296" i="10" l="1"/>
  <c r="J45" i="10"/>
  <c r="J44" i="10" s="1"/>
  <c r="J43" i="10" s="1"/>
  <c r="J42" i="10" s="1"/>
  <c r="J21" i="10"/>
  <c r="H14" i="10"/>
  <c r="G297" i="10"/>
  <c r="J20" i="10" l="1"/>
  <c r="F296" i="10"/>
  <c r="F297" i="10"/>
  <c r="D382" i="10"/>
  <c r="D383" i="10"/>
  <c r="D385" i="10"/>
  <c r="D381" i="10"/>
  <c r="D374" i="10"/>
  <c r="D375" i="10"/>
  <c r="D377" i="10"/>
  <c r="D373" i="10"/>
  <c r="D366" i="10"/>
  <c r="D369" i="10"/>
  <c r="D365" i="10"/>
  <c r="D357" i="10"/>
  <c r="D361" i="10"/>
  <c r="H358" i="10"/>
  <c r="H356" i="10" s="1"/>
  <c r="J22" i="10"/>
  <c r="J13" i="10" s="1"/>
  <c r="J19" i="10"/>
  <c r="J10" i="10" s="1"/>
  <c r="J18" i="10"/>
  <c r="J9" i="10" s="1"/>
  <c r="D364" i="10" l="1"/>
  <c r="E296" i="10"/>
  <c r="J17" i="10"/>
  <c r="E297" i="10"/>
  <c r="G358" i="10"/>
  <c r="G356" i="10" s="1"/>
  <c r="D211" i="10"/>
  <c r="D210" i="10"/>
  <c r="E162" i="10"/>
  <c r="F162" i="10"/>
  <c r="E161" i="10"/>
  <c r="F161" i="10"/>
  <c r="G161" i="10"/>
  <c r="H161" i="10"/>
  <c r="I161" i="10"/>
  <c r="E209" i="10"/>
  <c r="F209" i="10"/>
  <c r="G209" i="10"/>
  <c r="H209" i="10"/>
  <c r="I209" i="10"/>
  <c r="D14" i="10" l="1"/>
  <c r="D161" i="10"/>
  <c r="D162" i="10"/>
  <c r="D290" i="10"/>
  <c r="D296" i="10"/>
  <c r="D288" i="10"/>
  <c r="D209" i="10"/>
  <c r="F358" i="10"/>
  <c r="F356" i="10" s="1"/>
  <c r="D297" i="10"/>
  <c r="E18" i="10"/>
  <c r="F18" i="10"/>
  <c r="G18" i="10"/>
  <c r="H18" i="10"/>
  <c r="E22" i="10"/>
  <c r="F22" i="10"/>
  <c r="G22" i="10"/>
  <c r="H22" i="10"/>
  <c r="E20" i="10"/>
  <c r="F20" i="10"/>
  <c r="G20" i="10"/>
  <c r="H20" i="10"/>
  <c r="D52" i="10"/>
  <c r="D51" i="10"/>
  <c r="I49" i="10"/>
  <c r="H42" i="10"/>
  <c r="G42" i="10"/>
  <c r="F42" i="10"/>
  <c r="E42" i="10"/>
  <c r="D289" i="10" l="1"/>
  <c r="E13" i="10"/>
  <c r="D50" i="10"/>
  <c r="E17" i="10"/>
  <c r="F17" i="10"/>
  <c r="E358" i="10"/>
  <c r="E356" i="10" s="1"/>
  <c r="I48" i="10"/>
  <c r="H49" i="10"/>
  <c r="G49" i="10" s="1"/>
  <c r="F49" i="10" s="1"/>
  <c r="E49" i="10" s="1"/>
  <c r="D49" i="10" s="1"/>
  <c r="D358" i="10" l="1"/>
  <c r="D356" i="10" s="1"/>
  <c r="I47" i="10"/>
  <c r="H48" i="10"/>
  <c r="G48" i="10" s="1"/>
  <c r="F48" i="10" s="1"/>
  <c r="E48" i="10" s="1"/>
  <c r="D48" i="10" s="1"/>
  <c r="I46" i="10" l="1"/>
  <c r="D47" i="10"/>
  <c r="I22" i="10"/>
  <c r="I372" i="10"/>
  <c r="H372" i="10"/>
  <c r="G372" i="10"/>
  <c r="F372" i="10"/>
  <c r="E372" i="10"/>
  <c r="I45" i="10" l="1"/>
  <c r="I44" i="10" s="1"/>
  <c r="I21" i="10"/>
  <c r="D372" i="10"/>
  <c r="D21" i="10" l="1"/>
  <c r="I20" i="10"/>
  <c r="D20" i="10" s="1"/>
  <c r="D45" i="10"/>
  <c r="I43" i="10"/>
  <c r="D43" i="10" s="1"/>
  <c r="D44" i="10"/>
  <c r="I380" i="10"/>
  <c r="H380" i="10"/>
  <c r="G380" i="10"/>
  <c r="F380" i="10"/>
  <c r="E380" i="10"/>
  <c r="D153" i="10"/>
  <c r="D154" i="10"/>
  <c r="D152" i="10"/>
  <c r="E413" i="10"/>
  <c r="F413" i="10"/>
  <c r="I364" i="10"/>
  <c r="H364" i="10"/>
  <c r="G364" i="10"/>
  <c r="F364" i="10"/>
  <c r="E364" i="10"/>
  <c r="I201" i="10"/>
  <c r="H201" i="10"/>
  <c r="G201" i="10"/>
  <c r="F201" i="10"/>
  <c r="E201" i="10"/>
  <c r="D204" i="10"/>
  <c r="D202" i="10"/>
  <c r="I53" i="11"/>
  <c r="I52" i="11"/>
  <c r="I51" i="11"/>
  <c r="I50" i="11"/>
  <c r="I49" i="11"/>
  <c r="I48" i="11"/>
  <c r="I47" i="11"/>
  <c r="O46" i="11"/>
  <c r="N46" i="11"/>
  <c r="L46" i="11"/>
  <c r="K46" i="11"/>
  <c r="J46" i="11"/>
  <c r="I44" i="11"/>
  <c r="I43" i="11"/>
  <c r="I42" i="11"/>
  <c r="I41" i="11"/>
  <c r="I40" i="11"/>
  <c r="I39" i="11"/>
  <c r="I38" i="11"/>
  <c r="O37" i="11"/>
  <c r="N37" i="11"/>
  <c r="L37" i="11"/>
  <c r="K37" i="11"/>
  <c r="J37" i="11"/>
  <c r="I35" i="11"/>
  <c r="I34" i="11"/>
  <c r="I33" i="11"/>
  <c r="M32" i="11"/>
  <c r="M28" i="11" s="1"/>
  <c r="L32" i="11"/>
  <c r="K32" i="11"/>
  <c r="K28" i="11" s="1"/>
  <c r="J32" i="11"/>
  <c r="J28" i="11" s="1"/>
  <c r="I31" i="11"/>
  <c r="I30" i="11"/>
  <c r="I29" i="11"/>
  <c r="O28" i="11"/>
  <c r="N28" i="11"/>
  <c r="L28" i="11"/>
  <c r="I26" i="11"/>
  <c r="I25" i="11"/>
  <c r="I24" i="11"/>
  <c r="I23" i="11"/>
  <c r="I19" i="11" s="1"/>
  <c r="E18" i="11" s="1"/>
  <c r="I22" i="11"/>
  <c r="I21" i="11"/>
  <c r="I20" i="11"/>
  <c r="O19" i="11"/>
  <c r="N19" i="11"/>
  <c r="L19" i="11"/>
  <c r="K19" i="11"/>
  <c r="J19" i="11"/>
  <c r="I17" i="11"/>
  <c r="I16" i="11"/>
  <c r="M15" i="11"/>
  <c r="M10" i="11" s="1"/>
  <c r="L15" i="11"/>
  <c r="L10" i="11" s="1"/>
  <c r="K15" i="11"/>
  <c r="I14" i="11"/>
  <c r="I13" i="11"/>
  <c r="I12" i="11"/>
  <c r="I11" i="11"/>
  <c r="Q10" i="11"/>
  <c r="P10" i="11"/>
  <c r="O10" i="11"/>
  <c r="N10" i="11"/>
  <c r="J10" i="1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F400" i="10"/>
  <c r="E400" i="10"/>
  <c r="G400" i="10"/>
  <c r="H400" i="10"/>
  <c r="I400" i="10"/>
  <c r="E47" i="7"/>
  <c r="E46" i="7" s="1"/>
  <c r="F47" i="7"/>
  <c r="F46" i="7" s="1"/>
  <c r="G47" i="7"/>
  <c r="G46" i="7" s="1"/>
  <c r="H47" i="7"/>
  <c r="H46" i="7" s="1"/>
  <c r="I47" i="7"/>
  <c r="I46" i="7" s="1"/>
  <c r="J47" i="7"/>
  <c r="J46" i="7" s="1"/>
  <c r="K47" i="7"/>
  <c r="K46" i="7" s="1"/>
  <c r="D47" i="7"/>
  <c r="D46" i="7" s="1"/>
  <c r="E42" i="7"/>
  <c r="F42" i="7"/>
  <c r="G42" i="7"/>
  <c r="H42" i="7"/>
  <c r="I42" i="7"/>
  <c r="J42" i="7"/>
  <c r="K42" i="7"/>
  <c r="D42" i="7"/>
  <c r="A9" i="10"/>
  <c r="A10" i="10" s="1"/>
  <c r="A11" i="10" s="1"/>
  <c r="D26" i="10"/>
  <c r="D27" i="10"/>
  <c r="D30" i="10"/>
  <c r="H33" i="10"/>
  <c r="I33" i="10"/>
  <c r="G33" i="10"/>
  <c r="H19" i="10"/>
  <c r="H17" i="10" s="1"/>
  <c r="I19" i="10"/>
  <c r="D40" i="10"/>
  <c r="D41" i="10"/>
  <c r="D68" i="10"/>
  <c r="F69" i="10"/>
  <c r="D76" i="10"/>
  <c r="D80" i="10"/>
  <c r="D81" i="10"/>
  <c r="D82" i="10"/>
  <c r="D84" i="10"/>
  <c r="D88" i="10"/>
  <c r="D89" i="10"/>
  <c r="D92" i="10"/>
  <c r="E95" i="10"/>
  <c r="F95" i="10"/>
  <c r="G95" i="10"/>
  <c r="D96" i="10"/>
  <c r="D97" i="10"/>
  <c r="D98" i="10"/>
  <c r="D100" i="10"/>
  <c r="E103" i="10"/>
  <c r="F103" i="10"/>
  <c r="G103" i="10"/>
  <c r="H103" i="10"/>
  <c r="I103" i="10"/>
  <c r="D104" i="10"/>
  <c r="D105" i="10"/>
  <c r="E119" i="10"/>
  <c r="F119" i="10"/>
  <c r="G119" i="10"/>
  <c r="H119" i="10"/>
  <c r="I119" i="10"/>
  <c r="D120" i="10"/>
  <c r="D121" i="10"/>
  <c r="D122" i="10"/>
  <c r="E127" i="10"/>
  <c r="F127" i="10"/>
  <c r="G127" i="10"/>
  <c r="H127" i="10"/>
  <c r="I127" i="10"/>
  <c r="D128" i="10"/>
  <c r="D129" i="10"/>
  <c r="D130" i="10"/>
  <c r="E135" i="10"/>
  <c r="F135" i="10"/>
  <c r="G135" i="10"/>
  <c r="H135" i="10"/>
  <c r="I135" i="10"/>
  <c r="D136" i="10"/>
  <c r="D137" i="10"/>
  <c r="D138" i="10"/>
  <c r="E168" i="10"/>
  <c r="F168" i="10"/>
  <c r="G168" i="10"/>
  <c r="H168" i="10"/>
  <c r="I168" i="10"/>
  <c r="D169" i="10"/>
  <c r="D170" i="10"/>
  <c r="E176" i="10"/>
  <c r="F176" i="10"/>
  <c r="G176" i="10"/>
  <c r="H176" i="10"/>
  <c r="I176" i="10"/>
  <c r="D177" i="10"/>
  <c r="D178" i="10"/>
  <c r="D179" i="10"/>
  <c r="D180" i="10"/>
  <c r="D181" i="10"/>
  <c r="D185" i="10"/>
  <c r="D184" i="10" s="1"/>
  <c r="E193" i="10"/>
  <c r="F193" i="10"/>
  <c r="G193" i="10"/>
  <c r="H193" i="10"/>
  <c r="I193" i="10"/>
  <c r="B194" i="10"/>
  <c r="B202" i="10" s="1"/>
  <c r="B195" i="10"/>
  <c r="B203" i="10" s="1"/>
  <c r="D195" i="10"/>
  <c r="D193" i="10" s="1"/>
  <c r="B196" i="10"/>
  <c r="B204" i="10" s="1"/>
  <c r="B198" i="10"/>
  <c r="E227" i="10"/>
  <c r="F227" i="10"/>
  <c r="F219" i="10" s="1"/>
  <c r="G227" i="10"/>
  <c r="H227" i="10"/>
  <c r="I227" i="10"/>
  <c r="E228" i="10"/>
  <c r="E220" i="10" s="1"/>
  <c r="F228" i="10"/>
  <c r="F220" i="10" s="1"/>
  <c r="G228" i="10"/>
  <c r="G220" i="10" s="1"/>
  <c r="H228" i="10"/>
  <c r="H220" i="10" s="1"/>
  <c r="E231" i="10"/>
  <c r="F231" i="10"/>
  <c r="G231" i="10"/>
  <c r="H231" i="10"/>
  <c r="D236" i="10"/>
  <c r="D237" i="10"/>
  <c r="D244" i="10"/>
  <c r="D245" i="10"/>
  <c r="D243" i="10" s="1"/>
  <c r="D252" i="10"/>
  <c r="D253" i="10"/>
  <c r="E275" i="10"/>
  <c r="F275" i="10"/>
  <c r="G275" i="10"/>
  <c r="H275" i="10"/>
  <c r="I275" i="10"/>
  <c r="D276" i="10"/>
  <c r="D277" i="10"/>
  <c r="E292" i="10"/>
  <c r="F292" i="10"/>
  <c r="G292" i="10"/>
  <c r="H292" i="10"/>
  <c r="I292" i="10"/>
  <c r="D293" i="10"/>
  <c r="D294" i="10"/>
  <c r="E300" i="10"/>
  <c r="F300" i="10"/>
  <c r="G300" i="10"/>
  <c r="H300" i="10"/>
  <c r="I300" i="10"/>
  <c r="D309" i="10"/>
  <c r="D310" i="10"/>
  <c r="D325" i="10"/>
  <c r="D326" i="10"/>
  <c r="D327" i="10"/>
  <c r="E332" i="10"/>
  <c r="F332" i="10"/>
  <c r="G332" i="10"/>
  <c r="H332" i="10"/>
  <c r="I332" i="10"/>
  <c r="D333" i="10"/>
  <c r="D334" i="10"/>
  <c r="D337" i="10"/>
  <c r="E340" i="10"/>
  <c r="F340" i="10"/>
  <c r="G340" i="10"/>
  <c r="H340" i="10"/>
  <c r="I340" i="10"/>
  <c r="D341" i="10"/>
  <c r="D342" i="10"/>
  <c r="D343" i="10"/>
  <c r="E348" i="10"/>
  <c r="F348" i="10"/>
  <c r="G348" i="10"/>
  <c r="H348" i="10"/>
  <c r="I348" i="10"/>
  <c r="D349" i="10"/>
  <c r="D350" i="10"/>
  <c r="D353" i="10"/>
  <c r="B357" i="10"/>
  <c r="B373" i="10" s="1"/>
  <c r="B358" i="10"/>
  <c r="B359" i="10"/>
  <c r="B361" i="10"/>
  <c r="E398" i="10"/>
  <c r="F398" i="10"/>
  <c r="G398" i="10"/>
  <c r="H398" i="10"/>
  <c r="I398" i="10"/>
  <c r="E399" i="10"/>
  <c r="F399" i="10"/>
  <c r="G399" i="10"/>
  <c r="H399" i="10"/>
  <c r="I399" i="10"/>
  <c r="E402" i="10"/>
  <c r="F402" i="10"/>
  <c r="G402" i="10"/>
  <c r="H402" i="10"/>
  <c r="I402" i="10"/>
  <c r="E405" i="10"/>
  <c r="H405" i="10"/>
  <c r="I405" i="10"/>
  <c r="D406" i="10"/>
  <c r="D407" i="10"/>
  <c r="D410" i="10"/>
  <c r="G413" i="10"/>
  <c r="H413" i="10"/>
  <c r="I413" i="10"/>
  <c r="D414" i="10"/>
  <c r="D415" i="10"/>
  <c r="D418" i="10"/>
  <c r="E421" i="10"/>
  <c r="F421" i="10"/>
  <c r="G421" i="10"/>
  <c r="H421" i="10"/>
  <c r="I421" i="10"/>
  <c r="D422" i="10"/>
  <c r="D423" i="10"/>
  <c r="D426" i="10"/>
  <c r="E429" i="10"/>
  <c r="F429" i="10"/>
  <c r="G429" i="10"/>
  <c r="H429" i="10"/>
  <c r="I429" i="10"/>
  <c r="D430" i="10"/>
  <c r="D431" i="10"/>
  <c r="D434" i="10"/>
  <c r="E439" i="10"/>
  <c r="F439" i="10"/>
  <c r="G439" i="10"/>
  <c r="H439" i="10"/>
  <c r="I439" i="10"/>
  <c r="E440" i="10"/>
  <c r="F440" i="10"/>
  <c r="G440" i="10"/>
  <c r="H440" i="10"/>
  <c r="I440" i="10"/>
  <c r="E441" i="10"/>
  <c r="F441" i="10"/>
  <c r="G441" i="10"/>
  <c r="H441" i="10"/>
  <c r="I441" i="10"/>
  <c r="E443" i="10"/>
  <c r="F443" i="10"/>
  <c r="G443" i="10"/>
  <c r="H443" i="10"/>
  <c r="I443" i="10"/>
  <c r="D454" i="10"/>
  <c r="E454" i="10"/>
  <c r="F454" i="10"/>
  <c r="G454" i="10"/>
  <c r="H454" i="10"/>
  <c r="I454" i="10"/>
  <c r="B456" i="10"/>
  <c r="B457" i="10"/>
  <c r="B459" i="10"/>
  <c r="E462" i="10"/>
  <c r="F462" i="10"/>
  <c r="G462" i="10"/>
  <c r="H462" i="10"/>
  <c r="I462" i="10"/>
  <c r="D464" i="10"/>
  <c r="D462" i="10" s="1"/>
  <c r="E470" i="10"/>
  <c r="F470" i="10"/>
  <c r="G470" i="10"/>
  <c r="H470" i="10"/>
  <c r="I470" i="10"/>
  <c r="D472" i="10"/>
  <c r="D473" i="10"/>
  <c r="J86" i="7"/>
  <c r="K86" i="7"/>
  <c r="J87" i="7"/>
  <c r="K87" i="7"/>
  <c r="J88" i="7"/>
  <c r="K88" i="7"/>
  <c r="K89" i="7"/>
  <c r="H91" i="7"/>
  <c r="I91" i="7"/>
  <c r="J91" i="7"/>
  <c r="K91" i="7"/>
  <c r="L92" i="7"/>
  <c r="D93" i="7"/>
  <c r="D94" i="7"/>
  <c r="D95" i="7"/>
  <c r="C127" i="7"/>
  <c r="D416" i="10"/>
  <c r="F13" i="10" l="1"/>
  <c r="H438" i="10"/>
  <c r="D348" i="10"/>
  <c r="D332" i="10"/>
  <c r="D275" i="10"/>
  <c r="D168" i="10"/>
  <c r="D324" i="10"/>
  <c r="D308" i="10"/>
  <c r="E226" i="10"/>
  <c r="D201" i="10"/>
  <c r="D87" i="10"/>
  <c r="F438" i="10"/>
  <c r="D421" i="10"/>
  <c r="H219" i="10"/>
  <c r="H9" i="10" s="1"/>
  <c r="F67" i="10"/>
  <c r="D69" i="10"/>
  <c r="D67" i="10" s="1"/>
  <c r="D400" i="10"/>
  <c r="F230" i="10"/>
  <c r="G226" i="10"/>
  <c r="I438" i="10"/>
  <c r="D251" i="10"/>
  <c r="D235" i="10"/>
  <c r="G219" i="10"/>
  <c r="G9" i="10" s="1"/>
  <c r="E221" i="10"/>
  <c r="E11" i="10" s="1"/>
  <c r="E10" i="10"/>
  <c r="D441" i="10"/>
  <c r="D292" i="10"/>
  <c r="I219" i="10"/>
  <c r="E219" i="10"/>
  <c r="E9" i="10" s="1"/>
  <c r="D103" i="10"/>
  <c r="D25" i="10"/>
  <c r="D42" i="10"/>
  <c r="D429" i="10"/>
  <c r="E438" i="10"/>
  <c r="G438" i="10"/>
  <c r="F221" i="10"/>
  <c r="F226" i="10"/>
  <c r="D79" i="10"/>
  <c r="F9" i="10"/>
  <c r="D151" i="10"/>
  <c r="I18" i="10"/>
  <c r="I42" i="10"/>
  <c r="I37" i="11"/>
  <c r="E36" i="11" s="1"/>
  <c r="I46" i="11"/>
  <c r="E45" i="11" s="1"/>
  <c r="I15" i="11"/>
  <c r="I10" i="11" s="1"/>
  <c r="E9" i="11" s="1"/>
  <c r="D443" i="10"/>
  <c r="D286" i="10"/>
  <c r="D284" i="10" s="1"/>
  <c r="H59" i="10"/>
  <c r="D440" i="10"/>
  <c r="G59" i="10"/>
  <c r="I59" i="10"/>
  <c r="D439" i="10"/>
  <c r="B365" i="10"/>
  <c r="B381" i="10" s="1"/>
  <c r="H13" i="10"/>
  <c r="G19" i="10"/>
  <c r="E397" i="10"/>
  <c r="F397" i="10"/>
  <c r="I160" i="10"/>
  <c r="F160" i="10"/>
  <c r="D413" i="10"/>
  <c r="H160" i="10"/>
  <c r="B367" i="10"/>
  <c r="B383" i="10" s="1"/>
  <c r="B375" i="10"/>
  <c r="H397" i="10"/>
  <c r="B369" i="10"/>
  <c r="B385" i="10" s="1"/>
  <c r="B377" i="10"/>
  <c r="B366" i="10"/>
  <c r="B382" i="10" s="1"/>
  <c r="B374" i="10"/>
  <c r="D300" i="10"/>
  <c r="D227" i="10"/>
  <c r="H284" i="10"/>
  <c r="I284" i="10"/>
  <c r="D22" i="10"/>
  <c r="F33" i="10"/>
  <c r="E33" i="10"/>
  <c r="D470" i="10"/>
  <c r="K10" i="11"/>
  <c r="I32" i="11"/>
  <c r="I28" i="11" s="1"/>
  <c r="E27" i="11" s="1"/>
  <c r="E284" i="10"/>
  <c r="E160" i="10"/>
  <c r="G160" i="10"/>
  <c r="I13" i="10"/>
  <c r="G13" i="10"/>
  <c r="D176" i="10"/>
  <c r="D127" i="10"/>
  <c r="D119" i="10"/>
  <c r="D408" i="10"/>
  <c r="D405" i="10" s="1"/>
  <c r="D231" i="10"/>
  <c r="D228" i="10"/>
  <c r="D398" i="10"/>
  <c r="D318" i="10"/>
  <c r="D317" i="10"/>
  <c r="D402" i="10"/>
  <c r="D399" i="10"/>
  <c r="D340" i="10"/>
  <c r="D95" i="10"/>
  <c r="I397" i="10"/>
  <c r="G397" i="10"/>
  <c r="G284" i="10"/>
  <c r="D135" i="10"/>
  <c r="D380" i="10"/>
  <c r="E222" i="10" l="1"/>
  <c r="E218" i="10"/>
  <c r="G221" i="10"/>
  <c r="G218" i="10" s="1"/>
  <c r="D33" i="10"/>
  <c r="D397" i="10"/>
  <c r="D61" i="10"/>
  <c r="F59" i="10"/>
  <c r="D18" i="10"/>
  <c r="I17" i="10"/>
  <c r="D316" i="10"/>
  <c r="D219" i="10"/>
  <c r="D438" i="10"/>
  <c r="G230" i="10"/>
  <c r="D19" i="10"/>
  <c r="G17" i="10"/>
  <c r="F11" i="10"/>
  <c r="F218" i="10"/>
  <c r="F222" i="10"/>
  <c r="F12" i="10" s="1"/>
  <c r="E8" i="10"/>
  <c r="F10" i="10"/>
  <c r="G10" i="10"/>
  <c r="I9" i="10"/>
  <c r="D9" i="10" s="1"/>
  <c r="H10" i="10"/>
  <c r="I10" i="10"/>
  <c r="F284" i="10"/>
  <c r="D160" i="10"/>
  <c r="D220" i="10"/>
  <c r="G222" i="10" l="1"/>
  <c r="G12" i="10" s="1"/>
  <c r="G11" i="10"/>
  <c r="G8" i="10" s="1"/>
  <c r="H230" i="10"/>
  <c r="H221" i="10"/>
  <c r="H226" i="10"/>
  <c r="D17" i="10"/>
  <c r="F8" i="10"/>
  <c r="D10" i="10"/>
  <c r="D146" i="10"/>
  <c r="D145" i="10"/>
  <c r="I230" i="10" l="1"/>
  <c r="I221" i="10"/>
  <c r="I226" i="10"/>
  <c r="H222" i="10"/>
  <c r="H218" i="10"/>
  <c r="H11" i="10"/>
  <c r="D144" i="10"/>
  <c r="D143" i="10" s="1"/>
  <c r="D60" i="10"/>
  <c r="D59" i="10" s="1"/>
  <c r="H8" i="10" l="1"/>
  <c r="H12" i="10"/>
  <c r="J230" i="10"/>
  <c r="D230" i="10" s="1"/>
  <c r="J221" i="10"/>
  <c r="J226" i="10"/>
  <c r="D229" i="10"/>
  <c r="D226" i="10" s="1"/>
  <c r="I222" i="10"/>
  <c r="I12" i="10" s="1"/>
  <c r="I11" i="10"/>
  <c r="I8" i="10" s="1"/>
  <c r="I218" i="10"/>
  <c r="J222" i="10" l="1"/>
  <c r="J12" i="10" s="1"/>
  <c r="D12" i="10" s="1"/>
  <c r="J218" i="10"/>
  <c r="J11" i="10"/>
  <c r="D221" i="10"/>
  <c r="D218" i="10" s="1"/>
  <c r="D222" i="10"/>
  <c r="J8" i="10" l="1"/>
  <c r="D8" i="10" s="1"/>
  <c r="D11" i="10"/>
</calcChain>
</file>

<file path=xl/sharedStrings.xml><?xml version="1.0" encoding="utf-8"?>
<sst xmlns="http://schemas.openxmlformats.org/spreadsheetml/2006/main" count="1012" uniqueCount="443">
  <si>
    <t>Стратегия социально-экономического развития городского округа Первоуральск на период до 2020 года.</t>
  </si>
  <si>
    <t>Отчет МКУ ЦХЭМО</t>
  </si>
  <si>
    <t>областной бюджет, в том числе:</t>
  </si>
  <si>
    <t>в том числе:</t>
  </si>
  <si>
    <t>9,11,15,32</t>
  </si>
  <si>
    <t>В ТОМ ЧИСЛЕ:</t>
  </si>
  <si>
    <t>Подпрограмма 7 "Реализация комплексной программы "Уральская инженерная школа"</t>
  </si>
  <si>
    <t>ВСЕГО ПО ПОДПРОГРАММЕ 7, В ТОМ ЧИСЛЕ</t>
  </si>
  <si>
    <t xml:space="preserve">Перечень
мероприятий по созданию в общеобразовательных организациях,
расположенных в сельской местности, условий для занятий физической культурой и спортом в городском округе Первоуральск
</t>
  </si>
  <si>
    <t>-</t>
  </si>
  <si>
    <t>Указ Губернатора Свердловской области от 06.10.2014 № 453-УГ "О комплексной программе "Уральская инженерная школа""</t>
  </si>
  <si>
    <t>организаций</t>
  </si>
  <si>
    <t>человек</t>
  </si>
  <si>
    <t xml:space="preserve">начальное общее образование
</t>
  </si>
  <si>
    <t xml:space="preserve">основное общее образование
</t>
  </si>
  <si>
    <t xml:space="preserve">среднее общее образование
</t>
  </si>
  <si>
    <t>ВСЕГО ПО ПОДПРОГРАММЕ 6, В ТОМ ЧИСЛЕ</t>
  </si>
  <si>
    <t>Подпрограмма 5 "Укрепление и развитие материально-технической базы образовательных организаций городского округа Первоуральск"</t>
  </si>
  <si>
    <t>Цель 7 "Обеспечение общегородских мероприятий, направленных на социальную и государственную поддержку талантливых детей, педагогических работников, образовательных организаций, кадетского движения"</t>
  </si>
  <si>
    <t>Подпрограмма 4 "Патриотическое воспитание граждан в городском округе Первоуральск"</t>
  </si>
  <si>
    <t>Федеральная целевая программа развития образования на 2011-2015 годы, утвержденная постановлением Правительства РФ от 07.02.2011 года № 61</t>
  </si>
  <si>
    <t>процент</t>
  </si>
  <si>
    <t>Отчеты МКУ ЦХЭМО</t>
  </si>
  <si>
    <t>ВСЕГО ПО ПОДПРОГРАММЕ 4, В ТОМ ЧИСЛЕ</t>
  </si>
  <si>
    <t>ВСЕГО ПО ПОДПРОГРАММЕ 5, В ТОМ ЧИСЛЕ</t>
  </si>
  <si>
    <t>всего</t>
  </si>
  <si>
    <t>процентов</t>
  </si>
  <si>
    <t>Единица измерения</t>
  </si>
  <si>
    <t>местный бюджет</t>
  </si>
  <si>
    <t>областной бюджет</t>
  </si>
  <si>
    <t>Федеральный закон от 29 декабря 2012 года № 273-ФЗ "Об образовании в Российской Федерации"</t>
  </si>
  <si>
    <t>5 класс - 2015 год</t>
  </si>
  <si>
    <t>6 класс - 2016 год</t>
  </si>
  <si>
    <t>Постановление Правительства Свердловской области от 21.12.2012 № 1484-ПП "О Концепции развития отдыха и оздоровления детей в Свердловской области до 2020 года"</t>
  </si>
  <si>
    <t>В ТОМ ЧИСЛЕ</t>
  </si>
  <si>
    <t>федеральный бюджет</t>
  </si>
  <si>
    <t>внебюджетные источники</t>
  </si>
  <si>
    <t>Наименование цели (целей) и задач, целевых показателей</t>
  </si>
  <si>
    <t>Подпрограмма 1 "Развитие системы дошкольного образования в городском округе Первоуральск"</t>
  </si>
  <si>
    <t>Цель 1 "Обеспечение доступности дошкольного образования для детей в возрасте от 3 до 7 лет"</t>
  </si>
  <si>
    <t>Подпрограмма 2 "Развитие системы общего образования в городском округе Первоуральск"</t>
  </si>
  <si>
    <t>7 класс - 2017 год</t>
  </si>
  <si>
    <t>8 класс - 2018 год</t>
  </si>
  <si>
    <t>9 класс - 2019 год</t>
  </si>
  <si>
    <t>10 класс - 2020 год</t>
  </si>
  <si>
    <t>ВСЕГО ПО ПОДПРОГРАММЕ 1, В ТОМ ЧИСЛЕ</t>
  </si>
  <si>
    <t>ВСЕГО ПО МУНИЦИПАЛЬНОЙ ПРОГРАММЕ, В ТОМ ЧИСЛЕ</t>
  </si>
  <si>
    <t>ВСЕГО ПО ПОДПРОГРАММЕ 2, В ТОМ ЧИСЛЕ</t>
  </si>
  <si>
    <t>ВСЕГО ПО ПОДПРОГРАММЕ 3, В ТОМ ЧИСЛЕ</t>
  </si>
  <si>
    <t>Федеральный закон от 21.12.1996 года № 159-ФЗ "О дополнительных гарантиях по социальной поддержке детей-сирот и детей, оставшихся без попечения родителей"</t>
  </si>
  <si>
    <t>Подпрограмма 3 "Развитие системы дополнительного образования, отдыха и оздоровления детей в городском округе Первоуральск"</t>
  </si>
  <si>
    <t>Указ Президента Российской Федерации от 01 июня 2012 года N 761 "О Национальной стратегии действий в интересах детей на 2012 - 2017 годы", Поручение Президента Российской Федерации от 04.02.2010 N Пр-271 (Национальная образовательная инициатива "Наша новая школа")</t>
  </si>
  <si>
    <t>Указ Президента Российской Федерации от 19 декабря 2012 года № 1666 "О Стратегии государственной национальной политики Российской Федерации на период до 2025 года", Распоряжение Правительства Российской федерации от 15.07.2013 № 1226-р</t>
  </si>
  <si>
    <t>Распоряжение Правительства Российской Федерации от 06.10.2011   № 1757-р (Стратегия социально-экономического развития Уральского федерального округа на период до 2020 года), санитарно-эпидемиологичес-кие правила и нормативы, Федеральный закон от 22 июля 2008 года № 123-ФЗ «Технический регламент о требованиях пожарной безопасности»</t>
  </si>
  <si>
    <t>Цель 3. "Обеспечение доступности качественных образовательных услуг в сфере дополнительного образования в городском округе Первоуральск"</t>
  </si>
  <si>
    <t>Цель 4. "Создание условий для сохранения здоровья и развития детей в городском округе Первоуральск"</t>
  </si>
  <si>
    <t>Цель 2. "Обеспечение доступности качественного общего образования, соответствующего требованиям инновационного социально-экономического развития городского округа Первоуральск"</t>
  </si>
  <si>
    <t>Цель 5 "Развитие системы патриотического воспитания граждан городского округа Первоуральск, формирование у граждан патриотического сознания, верности Отечеству, готовности к выполнению конституционных обязанностей, гармонизация межнациональных и межконфессиональных отношений, профилактика экстремизма и укрепление толерантности на территории городского округа Первоуральск"</t>
  </si>
  <si>
    <t>единиц</t>
  </si>
  <si>
    <t>показатель определения оклада руководителя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</si>
  <si>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</t>
  </si>
  <si>
    <t>Закон Свердловской области от 15 июля 2013 года № 78-ОЗ "Об образовании в Свердловской области"</t>
  </si>
  <si>
    <t xml:space="preserve">Наименование мероприятия/Источники расходов на финансирование  </t>
  </si>
  <si>
    <t>№ цели, задачи, показателя</t>
  </si>
  <si>
    <t>1.1.</t>
  </si>
  <si>
    <t>1.1.1.</t>
  </si>
  <si>
    <t>1.1.2.</t>
  </si>
  <si>
    <t>2.3.</t>
  </si>
  <si>
    <t>2.3.1.</t>
  </si>
  <si>
    <t>2.4.</t>
  </si>
  <si>
    <t>2.4.1.</t>
  </si>
  <si>
    <t>2.5.</t>
  </si>
  <si>
    <t>2.5.1.</t>
  </si>
  <si>
    <t>2.6.</t>
  </si>
  <si>
    <t>2.6.1.</t>
  </si>
  <si>
    <t>2.7.</t>
  </si>
  <si>
    <t>2.7.1.</t>
  </si>
  <si>
    <t>4.10.</t>
  </si>
  <si>
    <t>6.13.</t>
  </si>
  <si>
    <t>6.13.1.</t>
  </si>
  <si>
    <t>6.14.</t>
  </si>
  <si>
    <t>6.14.1.</t>
  </si>
  <si>
    <t>7.16.</t>
  </si>
  <si>
    <t>7.16.1.</t>
  </si>
  <si>
    <t>7.17.2.</t>
  </si>
  <si>
    <t>Цель 8. "Развитие материально-технических, учебно-методических условий реализации муниципальными образовательными организациями образовательных программ естественно-научного цикла и профориентационной работы, направленных на обеспечение индивидуальных образовательных траекторий обучающихся и реализацию их творческого потенциала"</t>
  </si>
  <si>
    <t>8.19.</t>
  </si>
  <si>
    <t>8.19.1.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</si>
  <si>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 общедоступного и бесплатного дошкольного образования в муниципальных дошкольных образовательных организациях"</t>
    </r>
  </si>
  <si>
    <t>Номера целевых показателей на достижение которых направлены мероприятия</t>
  </si>
  <si>
    <t xml:space="preserve">в том числе введенных путем: </t>
  </si>
  <si>
    <t>модернизации существующей инфраструктуры общего образования, всего</t>
  </si>
  <si>
    <t>строительства зданий школ</t>
  </si>
  <si>
    <t>пристроя к зданиям школ</t>
  </si>
  <si>
    <t>проведения капитального ремонта зданий и помещений общеобразовательных организаций</t>
  </si>
  <si>
    <t>обучающихся по образовательным программам начального общего образования</t>
  </si>
  <si>
    <t>обучающихся по образовательным программам основного общего образования</t>
  </si>
  <si>
    <t>обучающихся по образовательным программам среднего общего образования</t>
  </si>
  <si>
    <t xml:space="preserve">Число созданных мест в образовательных организациях, расположенных на территории городского округа Первоуральск, всего </t>
  </si>
  <si>
    <t>Удельный вес численности обучающихся, занимающихся в одну смену, в общей численности обучающихся в общеобразовательных организациях (всего)</t>
  </si>
  <si>
    <t>единиц (мест)</t>
  </si>
  <si>
    <t>Муниципальная программа "Создание в городском округе Первоуральск (исходя из прогнозируемой потребности) новых мест в общеобразовательных организациях» на 2016 - 2025 годы, утвержденная постановлением Администрации городсокго округа Первоуральск от 09.06.2016 года № 1133</t>
  </si>
  <si>
    <t>3.9.1.</t>
  </si>
  <si>
    <t>3.9.2.</t>
  </si>
  <si>
    <t>4.11.</t>
  </si>
  <si>
    <t>4.11.1.</t>
  </si>
  <si>
    <t>5.12.</t>
  </si>
  <si>
    <t>5.12.1.</t>
  </si>
  <si>
    <t>5.12.2.</t>
  </si>
  <si>
    <t>6.13.2.</t>
  </si>
  <si>
    <t>6.15.</t>
  </si>
  <si>
    <t>6.15.1.</t>
  </si>
  <si>
    <t>6.15.2.</t>
  </si>
  <si>
    <t>6.15.3.</t>
  </si>
  <si>
    <t>7.18.1.</t>
  </si>
  <si>
    <t>7.18.2.</t>
  </si>
  <si>
    <t>7.18.3.</t>
  </si>
  <si>
    <t>7.18.4.</t>
  </si>
  <si>
    <t>8.20.</t>
  </si>
  <si>
    <t>8.20.1.</t>
  </si>
  <si>
    <t>8.20.2.</t>
  </si>
  <si>
    <t>8.20.4.</t>
  </si>
  <si>
    <t>Соотношение заработной платы педагогических работников муниципальных дошкольных образовательных организаций к средней заработной плате в общем образовании в Свердловской области</t>
  </si>
  <si>
    <t>Соотношение  заработной платы педагогических работников муниципальных общеобразовательных организаций к средней заработной плате в Свердловской области</t>
  </si>
  <si>
    <t>Охват детей школьного возраста в муниципальных общеобразовательных организациях городского округа Первоуральск образовательными услугами в рамках государственного образовательного стандарта и федерального государственного образовательного стандарта</t>
  </si>
  <si>
    <t>Доля общеобразовательных организаций, перешедших на федеральный государственный образовательный стандарт общего образования, в общем количестве общеобразовательных организаций</t>
  </si>
  <si>
    <t>Доля педагогических и руководящих работников, прошедших курсы повышения квалификации в связи с введением федерального государственного образовательного стандарта общего образовния, от общей численности педагогических и руководящих работников, направляемых на курсы повышения квалификации в связи с введением федерального государственного образовательного стандарта общего образования</t>
  </si>
  <si>
    <t>Доля общеобразовательных организаций, обеспеченных учебниками, вошедшими в федеральные перечни учебников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</si>
  <si>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муниципальных общеобразовательных организаций</t>
  </si>
  <si>
    <t>Доля детей-сирот, детей, 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</si>
  <si>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Доля общеобразовательных организаций, функционирующих в рамках национальной образовательной инициативы "Наша новая школа", в общем количестве общеобразовательных организаций</t>
  </si>
  <si>
    <t>Доля детей по категориям: место жительства, социальный и имущественный статус, состояние здоровья, - охваченных моделями и программами социализации, в общем количестве детей по указанным категориям в городском округе Первоуральск</t>
  </si>
  <si>
    <t>Доля детей, охваченных образовательными программами дополнительного образования детей, в общей численности детей и молодежи в возрасте 5 - 18 лет</t>
  </si>
  <si>
    <t>Соотношение заработной платы педагогических работников муниципальных  организаций дополнительного образования детей к средней заработной плате учителей в Свердловской области</t>
  </si>
  <si>
    <t>Удельный вес детей и подростков, систематически занимающихся в организациях дополнительного образования спортивной направленности</t>
  </si>
  <si>
    <t>Доля детей и подростков, получивших услуги по организации отдыха и оздоровления в санаторно-курортных учреждениях, загородных детских лагерях, от общей численности детей школьного возраста</t>
  </si>
  <si>
    <t>Доля граждан, участвующих в мероприятиях по патриотическому воспитанию</t>
  </si>
  <si>
    <t>Доля молодых граждан от 14 до 30 лет, принявших участие в мероприятиях, направленных на гармонизацию межэтнических и межконфессиональных отношений, профилактику экстремизма, укрепление толерантности  на территории городского округа Первоуральск</t>
  </si>
  <si>
    <t>Доля зданий муниципальных образовательных организаций, требующих капитального ремонта, приведения в соответствие с требованиями пожарной безопасности и санитарного законодательства</t>
  </si>
  <si>
    <t>Доля обучающихся (воспитанников), обеспеченных услугой подвоза в муниципальные общеобразовательные организации (от общего количества обучающихся (воспитанников), нуждающихся в услуге подвоза в муниципальные общеобразовательные организации)</t>
  </si>
  <si>
    <t>Доля общеобразовательных организаций, в которых обеспечены возможности для беспрепятственного доступа обучающихся с ограниченными возможностями здоровья к объектам инфраструктуры образовательной организации, в общем количестве общеобразовательных организаций</t>
  </si>
  <si>
    <t xml:space="preserve">Количество общеобразовательных организаций, расположенных в сельской местности, в которых отремонтированы спортивные залы
</t>
  </si>
  <si>
    <t xml:space="preserve">Увеличение количества школьных спортивных клубов, созданных в общеобразовательных организациях, расположенных в сельской местности, для занятия физической культурой и спортом
</t>
  </si>
  <si>
    <t xml:space="preserve">Увеличение доли обучающихся, занимающихся физической культурой и спортом во внеурочное время, по уровням общего образования
</t>
  </si>
  <si>
    <t>Организация проведения массовых молодежных мероприятий в сфере образования</t>
  </si>
  <si>
    <t>Количество проведенных рейдов по профилактике безнадзорности</t>
  </si>
  <si>
    <t>Количество обучающихся, состоящих на внутришкольном учете</t>
  </si>
  <si>
    <t xml:space="preserve"> Доля аттестованных педагогических работников муниципальных образовательных организаций городского округа Первоуральск от числа педагогических работников муниципальных образовательных организаций городского округа Первоуральск, подлежащих аттестации</t>
  </si>
  <si>
    <t>Доля обслуживаемых учреждений, с целью осуществления хозяйственно-эксплуатационного обеспечения</t>
  </si>
  <si>
    <t>Количество муниципальных общеобразовательных организаций городского округа Первоуральск, в которых открыты (модернизированы) кабинеты естественно-научного цикла</t>
  </si>
  <si>
    <t>Количество дошкольных образовательных организаций, внедривших технологический компонент образовательных программ</t>
  </si>
  <si>
    <t>Исполнитель мероприятия</t>
  </si>
  <si>
    <t>дошкольные образовательные организации</t>
  </si>
  <si>
    <t>общеобразовательные организации</t>
  </si>
  <si>
    <t>ПМКУ УКС</t>
  </si>
  <si>
    <t>организации дополнительного образования</t>
  </si>
  <si>
    <t>МАО ДЮСШ</t>
  </si>
  <si>
    <t>УО, общеобразовательные организации, организации дополнительного образования, МКУ ЦХЭМО</t>
  </si>
  <si>
    <t>МКУ ЦХЭМО, организации дополнительного образования, общеобразовательные организации, УО</t>
  </si>
  <si>
    <t>организации дополнительного образования, общеобразовательные организации</t>
  </si>
  <si>
    <t>МКУ ЦХЭМО, МКУ ЦБ</t>
  </si>
  <si>
    <t>МКУ ЦХЭМО, организации дополнительного образования, общеобразовательные организации</t>
  </si>
  <si>
    <t>МКУ ЦХЭМО</t>
  </si>
  <si>
    <t>2.1.1.</t>
  </si>
  <si>
    <t>2.1.</t>
  </si>
  <si>
    <t>2.1.2.</t>
  </si>
  <si>
    <r>
      <t>Задача 1.</t>
    </r>
    <r>
      <rPr>
        <sz val="9"/>
        <rFont val="Times New Roman"/>
        <family val="1"/>
        <charset val="204"/>
      </rPr>
      <t xml:space="preserve"> "Обеспечение государственных гарантий прав граждан на получение общедоступного и бесплатного общего образования в муниципальных общеобразовательных организациях"</t>
    </r>
  </si>
  <si>
    <t>2.1.3.</t>
  </si>
  <si>
    <t>2.1.5.</t>
  </si>
  <si>
    <r>
      <t>Задача 2.</t>
    </r>
    <r>
      <rPr>
        <sz val="9"/>
        <rFont val="Times New Roman"/>
        <family val="1"/>
        <charset val="204"/>
      </rPr>
      <t xml:space="preserve"> "Обеспечение проведения государственной итоговой аттестации по образовательным программам основного общего и среднего общего образования, единого государственного экзамена на территории городского округа Первоуральск</t>
    </r>
  </si>
  <si>
    <r>
      <t>Задача 3.</t>
    </r>
    <r>
      <rPr>
        <sz val="9"/>
        <rFont val="Times New Roman"/>
        <family val="1"/>
        <charset val="204"/>
      </rPr>
      <t xml:space="preserve"> "Осуществление мероприятий по организации питания в муниципальных общеобразовательных организациях"</t>
    </r>
  </si>
  <si>
    <r>
      <t>Задача 4.</t>
    </r>
    <r>
      <rPr>
        <sz val="9"/>
        <rFont val="Times New Roman"/>
        <family val="1"/>
        <charset val="204"/>
      </rPr>
      <t xml:space="preserve"> "Обеспечение бесплатного проезда детей-сирот, детей,оставшихся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 на городском, пригородном, в сельской местности на внутрирайонном транспорте (кроме такси), а также бесплатного проезда  один раз в год к месту жительства  и обратно к месту учебы"</t>
    </r>
  </si>
  <si>
    <r>
      <rPr>
        <b/>
        <sz val="9"/>
        <rFont val="Times New Roman"/>
        <family val="1"/>
        <charset val="204"/>
      </rPr>
      <t xml:space="preserve">Задача 7. </t>
    </r>
    <r>
      <rPr>
        <sz val="9"/>
        <rFont val="Times New Roman"/>
        <family val="1"/>
        <charset val="204"/>
      </rPr>
      <t xml:space="preserve">Обеспечение односменного режима обучения в 1 - 11 (12) классах общеобразовательных организаций. </t>
    </r>
  </si>
  <si>
    <r>
      <t xml:space="preserve">Задача 1. </t>
    </r>
    <r>
      <rPr>
        <sz val="9"/>
        <rFont val="Times New Roman"/>
        <family val="1"/>
        <charset val="204"/>
      </rPr>
      <t>"Развитие системы дополнительного образования детей"</t>
    </r>
  </si>
  <si>
    <r>
      <t>Задача 1.</t>
    </r>
    <r>
      <rPr>
        <sz val="9"/>
        <rFont val="Times New Roman"/>
        <family val="1"/>
        <charset val="204"/>
      </rPr>
      <t xml:space="preserve"> Создание условий развития детско-юношеского спорта, подготовки спортивного резерва сборных команд</t>
    </r>
  </si>
  <si>
    <r>
      <t>Задача 2.</t>
    </r>
    <r>
      <rPr>
        <sz val="9"/>
        <rFont val="Times New Roman"/>
        <family val="1"/>
        <charset val="204"/>
      </rPr>
      <t xml:space="preserve"> "Совершенствование форм организации отдыха и оздоровления детей"</t>
    </r>
  </si>
  <si>
    <r>
      <t>Задача 1.</t>
    </r>
    <r>
      <rPr>
        <sz val="9"/>
        <rFont val="Times New Roman"/>
        <family val="1"/>
        <charset val="204"/>
      </rPr>
      <t xml:space="preserve"> "Модернизация содержания и форм патриотического воспитания как условие вовлечения широких масс граждан в городском округе Первоуральск в мероприятия историко-патриотической, героико-патриотической, военно-патриотической направленности"</t>
    </r>
  </si>
  <si>
    <r>
      <t>Задача 1.</t>
    </r>
    <r>
      <rPr>
        <sz val="9"/>
        <rFont val="Times New Roman"/>
        <family val="1"/>
        <charset val="204"/>
      </rPr>
      <t xml:space="preserve"> "Обеспечение соответствия состояния зданий и помещений муниципальных образовательных организаций требованиям пожарной безопасности и санитарного законодательства и материально-техническое обеспечение используемого парка автобусов для подвоза обучающихся (воспитанников) в муниципальные общеобразовательные организации"</t>
    </r>
  </si>
  <si>
    <r>
      <t xml:space="preserve">Задача 2. </t>
    </r>
    <r>
      <rPr>
        <sz val="9"/>
        <rFont val="Times New Roman"/>
        <family val="1"/>
        <charset val="204"/>
      </rPr>
      <t>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  </r>
  </si>
  <si>
    <r>
      <t xml:space="preserve">Задача 3. </t>
    </r>
    <r>
      <rPr>
        <sz val="9"/>
        <rFont val="Times New Roman"/>
        <family val="1"/>
        <charset val="204"/>
      </rPr>
      <t>"Выполнение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 "</t>
    </r>
  </si>
  <si>
    <r>
      <t>Задача 1. "</t>
    </r>
    <r>
      <rPr>
        <sz val="9"/>
        <rFont val="Times New Roman"/>
        <family val="1"/>
        <charset val="204"/>
      </rPr>
      <t>Вовлечение молодежи и детей в общественную деятельность, выявление и поддержка талантливой молодежи"</t>
    </r>
  </si>
  <si>
    <r>
      <t>Задача 2.</t>
    </r>
    <r>
      <rPr>
        <sz val="9"/>
        <rFont val="Times New Roman"/>
        <family val="1"/>
        <charset val="204"/>
      </rPr>
      <t xml:space="preserve"> "Повышение общественной значимости семьи, профилактика социального сиротства, правонарушений"</t>
    </r>
  </si>
  <si>
    <r>
      <t>Задача 3.</t>
    </r>
    <r>
      <rPr>
        <sz val="9"/>
        <rFont val="Times New Roman"/>
        <family val="1"/>
        <charset val="204"/>
      </rPr>
      <t xml:space="preserve"> "Обеспечение эффективности управления  в сфере образования"</t>
    </r>
  </si>
  <si>
    <r>
      <rPr>
        <b/>
        <sz val="9"/>
        <rFont val="Times New Roman"/>
        <family val="1"/>
        <charset val="204"/>
      </rPr>
      <t xml:space="preserve">Задача 1. </t>
    </r>
    <r>
      <rPr>
        <sz val="9"/>
        <rFont val="Times New Roman"/>
        <family val="1"/>
        <charset val="204"/>
      </rPr>
      <t>Модернизация материально-технической, учебно-методической базы муниципальных образовательных организаций городского округа Первоуральск, осуществляющих реализацию программ естественно-научного цикла и профориентационной работы</t>
    </r>
  </si>
  <si>
    <r>
      <rPr>
        <b/>
        <sz val="9"/>
        <rFont val="Times New Roman"/>
        <family val="1"/>
        <charset val="204"/>
      </rPr>
      <t xml:space="preserve">Задача 2. </t>
    </r>
    <r>
      <rPr>
        <sz val="9"/>
        <rFont val="Times New Roman"/>
        <family val="1"/>
        <charset val="204"/>
      </rPr>
      <t>Формирование у обучающихся осознанного стремления к получению образования по инженерным специальностям и рабочим профессиям технического профиля</t>
    </r>
  </si>
  <si>
    <t>2.2.</t>
  </si>
  <si>
    <t>2.2.1.</t>
  </si>
  <si>
    <t>2.7.2.</t>
  </si>
  <si>
    <t>3.1.</t>
  </si>
  <si>
    <t>3.1.1.</t>
  </si>
  <si>
    <t>3.1.2.</t>
  </si>
  <si>
    <t>4.1.</t>
  </si>
  <si>
    <t>4.1.1.</t>
  </si>
  <si>
    <t>4.2.</t>
  </si>
  <si>
    <t>4.2.1.</t>
  </si>
  <si>
    <t>5.1.</t>
  </si>
  <si>
    <t>5.1.1.</t>
  </si>
  <si>
    <t>5.1.2.</t>
  </si>
  <si>
    <t>6.1.</t>
  </si>
  <si>
    <t>6.1.1.</t>
  </si>
  <si>
    <t>6.1.2.</t>
  </si>
  <si>
    <t>6.2.</t>
  </si>
  <si>
    <t>6.2.1.</t>
  </si>
  <si>
    <t>6.3.</t>
  </si>
  <si>
    <t>6.3.1.</t>
  </si>
  <si>
    <t>6.3.2.</t>
  </si>
  <si>
    <t>6.3.3.</t>
  </si>
  <si>
    <t>7.1.</t>
  </si>
  <si>
    <t>7.1.1.</t>
  </si>
  <si>
    <t>7.2.</t>
  </si>
  <si>
    <t>7.2.1.</t>
  </si>
  <si>
    <t>7.2.2.</t>
  </si>
  <si>
    <t>7.3.</t>
  </si>
  <si>
    <t>7.3.1.</t>
  </si>
  <si>
    <t>7.3.2.</t>
  </si>
  <si>
    <t>7.3.3.</t>
  </si>
  <si>
    <t>7.3.4.</t>
  </si>
  <si>
    <t>8.1.</t>
  </si>
  <si>
    <t>8.1.1.</t>
  </si>
  <si>
    <t>8.2.</t>
  </si>
  <si>
    <t>8.2.1.</t>
  </si>
  <si>
    <t>8.2.2.</t>
  </si>
  <si>
    <t>8.2.3.</t>
  </si>
  <si>
    <t>8.2.4.</t>
  </si>
  <si>
    <t>3.1.1.; 3.1.2.</t>
  </si>
  <si>
    <t>Объем расходов на выполнение мероприятий за счет всех источников, тыс. рублей</t>
  </si>
  <si>
    <t>Количество обслуживаемых дошкольных образовательных организаций, с целью ведения централизованного бухгалтерского учета</t>
  </si>
  <si>
    <t>Мероприятие 6. Обеспечение бесплатного проезда детей-сирот, детей, оставшихся без попечения родителей, и лиц из числа детей-сирот и детей, оставшихся без попечения родителей, обучающихся в муниципальных 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 - всего, из них</t>
  </si>
  <si>
    <t>6.1.3.</t>
  </si>
  <si>
    <t xml:space="preserve">Количество спортивных площадок в муниципальных общеобразовательных организациях городского округа Первоуральск, оборудованных в рамках реализации государственной программы Свердловской области "Развитие системы образования в Свердловской области до 2020 года"
</t>
  </si>
  <si>
    <t>образовательные организации</t>
  </si>
  <si>
    <r>
      <t>Задача 4.</t>
    </r>
    <r>
      <rPr>
        <sz val="9"/>
        <rFont val="Times New Roman"/>
        <family val="1"/>
        <charset val="204"/>
      </rPr>
      <t xml:space="preserve"> "Обеспечение соответствия состояния территорий муниципальных образовательных организаций современным требованиям"</t>
    </r>
  </si>
  <si>
    <t>6.4.</t>
  </si>
  <si>
    <t>6.4.1.</t>
  </si>
  <si>
    <t>общеобразовательные организации и организации дополнительного образования</t>
  </si>
  <si>
    <t>Подпрограмма 6 "Обеспечение реализации муниципальной программы "Развитие системы образования в городском округе Первоуральск на 2017 - 2024 годы"</t>
  </si>
  <si>
    <t>Раздел II. ЦЕЛИ И ЗАДАЧИ, ЦЕЛЕВЫЕ ПОКАЗАТЕЛИ  МУНИЦИПАЛЬНОЙ ПРОГРАММЫ "РАЗВИТИЕ СИСТЕМЫ ОБРАЗОВАНИЯ В ГОРОДСКОМ ОКРУГЕ ПЕРВОУРАЛЬСК НА 2017 - 2024 ГОДЫ"</t>
  </si>
  <si>
    <r>
      <t xml:space="preserve">Задача 5. </t>
    </r>
    <r>
      <rPr>
        <sz val="9"/>
        <rFont val="Times New Roman"/>
        <family val="1"/>
        <charset val="204"/>
      </rPr>
      <t xml:space="preserve">"Обеспечение соответствия помещений образовательных организаций требованиям безопасности" </t>
    </r>
  </si>
  <si>
    <t>6.5.</t>
  </si>
  <si>
    <t>6.5.1.</t>
  </si>
  <si>
    <t>Количество исполненных предписаний контрольных (надзорных) органов</t>
  </si>
  <si>
    <t>Количество построенных, реконструируемых, модернизируемых сооружений и (или) объектов движимого имущества, находящихся на территориях образовательных организаций за текущий год</t>
  </si>
  <si>
    <t>6.5.2.</t>
  </si>
  <si>
    <t>6.5.3.</t>
  </si>
  <si>
    <t>Количество муниципальных образовательных организаций, установивших фильтры очистки воды за текущий год</t>
  </si>
  <si>
    <t>Отчеты образовательных организаци</t>
  </si>
  <si>
    <t>Количество образовательных организаций, обеспеченных физической охраной за счет средств местного бюджета</t>
  </si>
  <si>
    <t>Доля целевых показателей муниципальной программы "Развитие системы образования в городском округе Первоуральск на 2017 - 2024 годы", значения которых достигли или превысили запланированные</t>
  </si>
  <si>
    <t xml:space="preserve">                                  </t>
  </si>
  <si>
    <t>общеобразовательные, дошкольные  организации и организации дополнительного образования</t>
  </si>
  <si>
    <t>Количество учреждений, в зданиях которых произведен полный или частичный капитальный ремонт в отчетный период</t>
  </si>
  <si>
    <t>4.3.</t>
  </si>
  <si>
    <r>
      <t xml:space="preserve">Задача 3. </t>
    </r>
    <r>
      <rPr>
        <sz val="9"/>
        <rFont val="Times New Roman"/>
        <family val="1"/>
        <charset val="204"/>
      </rPr>
      <t>Обеспечение трудовой занятости  несовершеннолетних граждан в каникулярное время</t>
    </r>
  </si>
  <si>
    <t>4.3.1.</t>
  </si>
  <si>
    <r>
      <rPr>
        <sz val="9"/>
        <rFont val="Times New Roman"/>
        <family val="1"/>
        <charset val="204"/>
      </rPr>
      <t>количество несовершеннолетних граждан трудоустроенных в каникулярное время;</t>
    </r>
    <r>
      <rPr>
        <b/>
        <sz val="9"/>
        <rFont val="Times New Roman"/>
        <family val="1"/>
        <charset val="204"/>
      </rPr>
      <t xml:space="preserve">
</t>
    </r>
  </si>
  <si>
    <t>Положение об Управлении образования городского округа Первоуралськ, утвержденное решением Первоуральской городской Думы от 28.07.2016 года № 486</t>
  </si>
  <si>
    <t>образователньые организации</t>
  </si>
  <si>
    <t>8.20.5</t>
  </si>
  <si>
    <t>6.5.4.</t>
  </si>
  <si>
    <t>1.1.3.</t>
  </si>
  <si>
    <t>Охват детей дошкольными образовательными организациями (отношение численности детей в возрасте от 2 месяцев до 3 лет, посещающих дошкольные образовательные организации, к общей численности детей в возрасте от 2 месяцев до 3 лет)</t>
  </si>
  <si>
    <t>Доступность дошкольного образования (отношение численности детей в возрасе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году,  и численности детей в возрасте от 2 месяцев до 3 лет, находящихся в очереди на получение в текущем году дошкольного образования)</t>
  </si>
  <si>
    <t>Постановление Правительства Российской Федерации от 26.12.2017 N 1642</t>
  </si>
  <si>
    <t xml:space="preserve">Постановление Правительства Российской Федерации от  26.12.2017 N 1642
</t>
  </si>
  <si>
    <t>Доля детей в возрасте от одного года до шести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от одного года до шести лет</t>
  </si>
  <si>
    <t>1.1.4.</t>
  </si>
  <si>
    <t>Доля обучающихся льготных категорий, указанных в статьях 22 и 33-1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</si>
  <si>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2.3.2.</t>
  </si>
  <si>
    <t>Доля обучающихся льготных категорий, указанных в статье 22  Закона Свердловской области от 15 июля 2013 года № 78-ОЗ "Об образовании в Свердловской области", обеспеченных организованным бесплатным питанием, от общего количества обучающихся льготных категорий</t>
  </si>
  <si>
    <t>2.4.2.</t>
  </si>
  <si>
    <t>Доля детей-сирот,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организациях, которым обеспечен бесплатный проезд на городском, пригородном, в сельской местности на внутрирайонном транспорте (кроме такси), а также бесплатный проезд один раз в год к месту жительства и обратно к месту учебы</t>
  </si>
  <si>
    <t xml:space="preserve">Доля муниципальных образовательных организаций, улучшивших учебно-материальные условия организации патриотического воспитания </t>
  </si>
  <si>
    <t>п. 75 919-ПП</t>
  </si>
  <si>
    <t>Количество модернизированных кабинетов естественно-научного цикла</t>
  </si>
  <si>
    <t>Доля учащихся, осваивающих дополнительные образовательные программы технической и естественно-научной направленности</t>
  </si>
  <si>
    <t xml:space="preserve">Количество дошкольных образовательных организаций, обеспечивающих формирование у детей дошкольного возраста компетенций конструирования, моделирования, программирования, изучения основ робототехники и проектной деятельности </t>
  </si>
  <si>
    <t>Отчеты образовательных организаций</t>
  </si>
  <si>
    <t>Обеспеченность местами в ДОУ детей в возрасте от 3 до 7 лет (отношение численности детей в возрасте от 3 до 7 лет, получающих дошкольное образование в текущем году, к сумме численности детей в возрасте от 3 до 7 лет, получающих дошкольное образование в текущем году, и численности детей в возрасте от 3 до 7 лет, находящихся в очереди на получение в текущем году дошкольного образования)</t>
  </si>
  <si>
    <t>Постановление Администрации городского округа Первоуральск от 05 июня 2013 года № 1720 "Об утверждении Плана мероприятий ("Дорожной карты") "Изменения в отраслях социальной сферы, направленные на повышение эффективности образования" в городском округе Первоуральск на 2014 - 2018 годы.  В соответствии с письмом Министерства Финансов Российской Федерации от 30.09.2014 года №09-05-05/48843 "О методическх рекомендациях по составлению и исполнению бюджетов субъектов Российской Федерации и местных бюджетов на основе государственных муниципальных программ"</t>
  </si>
  <si>
    <t xml:space="preserve">Федеральный закон от 29 декабря 2012 года N 273-ФЗ "Об образовании в Российской Федерации", санитарно-эпидемиологические правила и нормативы. Отчеты общеобразовательных организаций, осуществляющих подвоз обучающихся
</t>
  </si>
  <si>
    <t>6.</t>
  </si>
  <si>
    <t>7.</t>
  </si>
  <si>
    <t>8.</t>
  </si>
  <si>
    <t>5.</t>
  </si>
  <si>
    <t>5.1.3.</t>
  </si>
  <si>
    <t>3.</t>
  </si>
  <si>
    <t>2.1.4.</t>
  </si>
  <si>
    <r>
      <t>Задача 5.</t>
    </r>
    <r>
      <rPr>
        <sz val="9"/>
        <rFont val="Times New Roman"/>
        <family val="1"/>
        <charset val="204"/>
      </rPr>
      <t xml:space="preserve"> "Обеспечение функционирования общеобразовательных организаций в рамках национальной образовательной инициативы "Наша новая школа"</t>
    </r>
  </si>
  <si>
    <r>
      <t>Задача 6.</t>
    </r>
    <r>
      <rPr>
        <sz val="9"/>
        <rFont val="Times New Roman"/>
        <family val="1"/>
        <charset val="204"/>
      </rPr>
      <t xml:space="preserve"> "Распространение современных моделей успешной социализации детей"</t>
    </r>
  </si>
  <si>
    <t>1.1.1.; 1.1.2.; 1.1.4.; 1.1.5.</t>
  </si>
  <si>
    <t>1.1.5</t>
  </si>
  <si>
    <t>отчетный год</t>
  </si>
  <si>
    <t>текущий год</t>
  </si>
  <si>
    <t>Значение целевого показателя</t>
  </si>
  <si>
    <t>Источник значений показателей, методика расчета данного показателя</t>
  </si>
  <si>
    <t>8.2.5.</t>
  </si>
  <si>
    <t>Количество муниципальных общеобразовательных организаций оснащенных современным учебным оборудованием</t>
  </si>
  <si>
    <t>8.2.6.</t>
  </si>
  <si>
    <t>Количество введенных базовых площадок дополнительного образования детей для реализации программ по робототехнике и инновационному техническому творчеству</t>
  </si>
  <si>
    <t>6.1.4.</t>
  </si>
  <si>
    <t>Количество обучающихся общеобразовательных организаций, которым предоставлена возможность использования оборудованной спортивной площадки для сдачи нормативов 
ВФСК "Готов к труду и обороне!"</t>
  </si>
  <si>
    <t>2.7.3.</t>
  </si>
  <si>
    <t xml:space="preserve">ПЕРЕЧЕНЬ
ОБЪЕКТОВ КАПИТАЛЬНОГО СТРОИТЕЛЬСТВА (РЕКОНСТРУКЦИИ)
ДЛЯ БЮДЖЕТНЫХ ИНВЕСТИЦИЙ
МУНИЦИПАЛЬНОЙ ПРОГРАММЫ ГОРОДСКОГО ОКУРУГА ПЕРВОУРАЛЬСК «РАЗИВИТИЕ СИСТЕМЫ ОБРАЗОВАНИЯ ГОРОДСКОГО ОКРУГА ПЕРВОУРАЛЬСК НА 2017-2024 ГОДЫ»
</t>
  </si>
  <si>
    <t>№ строки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</si>
  <si>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</si>
  <si>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</si>
  <si>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Форма собственности</t>
  </si>
  <si>
    <t>Сметная стоимость, тыс. рублей</t>
  </si>
  <si>
    <t>Сроки строительства (реконструкции) (проектно-сметных работ, экспертизы проектно-сметной документации)</t>
  </si>
  <si>
    <t>Объемы финансирования, тыс. рублей</t>
  </si>
  <si>
    <t>В текущих ценах (на момент составления проектно-сметной документации)</t>
  </si>
  <si>
    <t>В ценах соответствующих лет реализации проекта</t>
  </si>
  <si>
    <t>начало</t>
  </si>
  <si>
    <t>Ввод (завершение)</t>
  </si>
  <si>
    <t>Всего</t>
  </si>
  <si>
    <t xml:space="preserve">Строительство средней общеобразовательной школы на 1275 мест в г. Первоуральске Свердловской области </t>
  </si>
  <si>
    <t>Свердловская обл., г. Первоуральск, ул. Вайнера 89А</t>
  </si>
  <si>
    <t>муниципальная</t>
  </si>
  <si>
    <t xml:space="preserve"> Сроки строительства 2019-2021</t>
  </si>
  <si>
    <t>Всего по объекту, в том числе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</si>
  <si>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</si>
  <si>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</si>
  <si>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</si>
  <si>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</si>
  <si>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Справочно: - участие в государственных программах на условиях софинансирования</t>
  </si>
  <si>
    <t xml:space="preserve"> участие в государственно-частном партнерстве</t>
  </si>
  <si>
    <t xml:space="preserve">Подготовка проектно-сметной документации и получение заключения экспертизы на строительство образовательной организации на 500 мест в пос.Билимбай г.Первоуральск </t>
  </si>
  <si>
    <t>Свердловская обл., г. Первоуральск, пос.Билимбай, ул.Бахчиванджи, 2</t>
  </si>
  <si>
    <t xml:space="preserve">Сроки проведения проектно-сметных работ 2018-2019 год </t>
  </si>
  <si>
    <t>- участие в государственно-частном партнерстве</t>
  </si>
  <si>
    <t xml:space="preserve">Строительство образовательной организации на 500 мест в пос.Билимбай г.Первоуральск </t>
  </si>
  <si>
    <t>Сроки строительства 2019-2020</t>
  </si>
  <si>
    <t xml:space="preserve">Подготовка проектно-сметной документации и получение заключения экспертизы на строительство детского сада на 350 мест в п.Билимбай, г.Первоуральск </t>
  </si>
  <si>
    <t>Свердловская обл., г. Первоуральск, п.Билимбай</t>
  </si>
  <si>
    <t xml:space="preserve">Подготовка проектно-сметной документации и получение заключения экспертизы на строительство начальной школы - детский сад на 400 мест в с.Новоалексеевское г.Первоуральск </t>
  </si>
  <si>
    <t>Свердловская обл., г. Первоуральск, с.Новоалексеевское</t>
  </si>
  <si>
    <t>4.4.</t>
  </si>
  <si>
    <r>
      <rPr>
        <b/>
        <sz val="9"/>
        <rFont val="Times New Roman"/>
        <family val="1"/>
        <charset val="204"/>
      </rPr>
      <t>Задача 4.</t>
    </r>
    <r>
      <rPr>
        <sz val="9"/>
        <rFont val="Times New Roman"/>
        <family val="1"/>
        <charset val="204"/>
      </rPr>
      <t xml:space="preserve"> Организация отдыха детей в учебное время</t>
    </r>
  </si>
  <si>
    <t>4.4.1</t>
  </si>
  <si>
    <t>Доля детей и подростков, получивших услуги по организации отдыха в учебное время</t>
  </si>
  <si>
    <t xml:space="preserve">СОГЛАШЕНИЕ 
между Министерством общего и профессионального образования 
Свердловской области и Городским округом Первоуральск
о предоставлении субвенции из областного бюджета местному бюджету на осуществление переданных органу местного самоуправления муниципального образования, расположенного на территории Свердловской области,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
</t>
  </si>
  <si>
    <t>6.6.</t>
  </si>
  <si>
    <r>
      <rPr>
        <b/>
        <sz val="10"/>
        <rFont val="Times New Roman"/>
        <family val="1"/>
        <charset val="204"/>
      </rPr>
      <t>Задача 6.</t>
    </r>
    <r>
      <rPr>
        <sz val="10"/>
        <rFont val="Times New Roman"/>
        <family val="1"/>
        <charset val="204"/>
      </rPr>
      <t xml:space="preserve"> Создание эффективной системы обеспечения антитеррористической безопасности муниципальных учреждений</t>
    </r>
  </si>
  <si>
    <t>количество учреждений, обеспеченных физической охраной</t>
  </si>
  <si>
    <t>6.6.1</t>
  </si>
  <si>
    <t xml:space="preserve">количество муниципальных учреждений, оборудованных системой видеонаблюдения, </t>
  </si>
  <si>
    <t>6.6.2</t>
  </si>
  <si>
    <t>6.6.3</t>
  </si>
  <si>
    <t>строительство ограждений по периметру территорий</t>
  </si>
  <si>
    <t>6.6.4</t>
  </si>
  <si>
    <t>количество учреждений, обеспеченных услугой экстренного вызова наряда Росгвардии</t>
  </si>
  <si>
    <t>6.7.</t>
  </si>
  <si>
    <t xml:space="preserve">Цель 6. "Материально-техническое обеспечение системы образования в городском округе Первоуральск в соответствии с требованиями федеральных  государственных образовательных стандартов" и обеспечение необходимых мер и условий антитеррористической защищенности муниципальных учреждений в целях уменьшения человеческих жертв и материальных потерь;
совершенствование антитеррористической безопасности муниципальных учреждений образования; Цель мероприятия по обновлению материально-технической базы для формирования у обучающихся современных технологических и гуманитарных навыков </t>
  </si>
  <si>
    <r>
      <rPr>
        <b/>
        <sz val="10"/>
        <rFont val="Times New Roman"/>
        <family val="1"/>
        <charset val="204"/>
      </rPr>
      <t>Задача 7.</t>
    </r>
    <r>
      <rPr>
        <sz val="10"/>
        <rFont val="Times New Roman"/>
        <family val="1"/>
        <charset val="204"/>
      </rPr>
      <t xml:space="preserve">  Внедрение на уровнях 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вовлечённости в образовательный процесс, а также обновление содержания и совершенствования методов обучения предметной области "Технология"," ОБЖ " и " Информатика"</t>
    </r>
  </si>
  <si>
    <t>6.7.1</t>
  </si>
  <si>
    <t>6.7.2.</t>
  </si>
  <si>
    <t>6.7.3.</t>
  </si>
  <si>
    <t>Численность детей, обучающихся по предметной области "Технология" на базе Центра</t>
  </si>
  <si>
    <t>Численность детей, обучающихся по предметной области "ОБЖ" на базе Центра</t>
  </si>
  <si>
    <t xml:space="preserve">Численность детей, обучающихся по предметной области "Информатика" на базе Центра </t>
  </si>
  <si>
    <t xml:space="preserve">общеобразовательные и дошкольные организации  </t>
  </si>
  <si>
    <t>1.1.2- 1.1.4.</t>
  </si>
  <si>
    <t>Подпрограмма 4 "Патриотическое воспитание граждан  и формирование основ безопасности жизнедеятельности обучающихся в городском округе Первоуральск»;</t>
  </si>
  <si>
    <t>местный бюджет:</t>
  </si>
  <si>
    <t>справочно:  - участие в государственных программах на условиях софинансирования</t>
  </si>
  <si>
    <t>1.1.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организаций, за счет субвенций из областного бюджета - всего, из них</t>
  </si>
  <si>
    <t>1.2.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игрушек, за счет субвенции из областного бюджета - всего, из них</t>
  </si>
  <si>
    <t>Мероприятие 1.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 - всего, из них</t>
  </si>
  <si>
    <t>Мероприятие 2.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- всего, из них</t>
  </si>
  <si>
    <t>Мероприятие 1.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- всего, из них</t>
  </si>
  <si>
    <t>Мероприятие 3. Строительство общеобразовательной организации в городском округе Первоуральск - всего, из них</t>
  </si>
  <si>
    <t>Мероприятие 4. Организация и проведение в городском округе Первоуральск единого государственного экзамена - всего, из них</t>
  </si>
  <si>
    <t>Мероприятие 1. Организация предоставления дополнительного образования детей в муниципальных организациях дополнительного образования - всего, из них</t>
  </si>
  <si>
    <t>Мероприятие 2. Развитие материально-технической базы  муниципальных организаций дополнительного образования детей - детско-юношеских спортивных школ и специализированных детско-юношеских спортивных школ олимпийского резерва - всего, из них</t>
  </si>
  <si>
    <t>Мероприятие 3.Организация отдыха детей в каникулярное время - всего, из них</t>
  </si>
  <si>
    <t xml:space="preserve"> Мероприятие 4. Трудоустройство несовершеннолетних детей в каникулярное время</t>
  </si>
  <si>
    <t>Мероприятие 1. Обеспечение подготовки молодых граждан к военной службе - всего, из них</t>
  </si>
  <si>
    <t>1.1. Приобретение оборудования и инвентаря для организаций, занимающихся патриотическим воспитанием и допризывной подготовкой молодежи к военной службе в городском округе Первоуральск - всего, из них</t>
  </si>
  <si>
    <t>1.2. Организация и проведение военно-спортивных игр - всего, из них</t>
  </si>
  <si>
    <t>1.3. Оплата расходов, связанных с участием молодых граждан в военно-спортивных играх и оборонно-спортивных оздоровительных лагерях на территории Свердловской области - всего, из них</t>
  </si>
  <si>
    <t>Мероприятие 1.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организации, - всего, из них</t>
  </si>
  <si>
    <t>Мероприятие 2.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 - всего, из них</t>
  </si>
  <si>
    <t>Мероприятие 3. 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- всего, из них</t>
  </si>
  <si>
    <t>Мероприятие 4. Создание в общеобразовательных организациях, расположенных в сельской местности, условий для занятий физической культурой и спортом - всего, из них</t>
  </si>
  <si>
    <t>Мероприятие 5. Обеспечение мероприятий по оборудованию спортивных площадок в муниципальных общеобразовательных организациях - всего, из них</t>
  </si>
  <si>
    <t>Мероприятие 1. Осуществление  мероприятий по приоритетным направлениям работы с молодежью в городском округе Первоуральск - всего, из них</t>
  </si>
  <si>
    <t>Мероприятие 1.1. Укрепление материально-технической базы муниципальных учреждений по работе с молодежью в городском округе Первоуральск - всего, из них</t>
  </si>
  <si>
    <t>Мероприятие 2. Организация и проведение муниципальных массовых молодежных мероприятий - всего, из них</t>
  </si>
  <si>
    <t>Мероприятие 3. Организация деятельности учреждений, оказывающих услуги в сфере образования - всего, из них</t>
  </si>
  <si>
    <t>Мероприятие 1. Обеспечение условий реализации муниципальными образовательными организациями образовательных программ естественно-научного цикла и профориентационной работы  - всего, из них</t>
  </si>
  <si>
    <t>Мероприятие 2. Организация мероприятий по развитию материально-технической базы муниципальных образовательных организаций городского округа Первоуральск, участвующих в реализации комплексной программы "Уральская инженерная школа" - всего, из них</t>
  </si>
  <si>
    <t xml:space="preserve">Мероприятие 3.  Оснащение муниципальных общеобразовательных организаций инновационным учебным оборудованием </t>
  </si>
  <si>
    <t>Мероприятие 4. Оснащение организации дополнительного образования детей оборудованием для обучения инновационным технологиям</t>
  </si>
  <si>
    <t>Мероприятие 5.1. Осуществление меропрятий по организации питания в муниципальных общеобразовательных организациях - всего, из них</t>
  </si>
  <si>
    <t>Мероприятие 5. Осуществление меропрятий по организации питания в муниципальных общеобразовательных организациях(льготных категорий) - всего, из них</t>
  </si>
  <si>
    <t>5.2.1.</t>
  </si>
  <si>
    <t xml:space="preserve">Мероприятие 2.Организация и проведение мероприятий основ безопасности жизнедеятельности обучающихся </t>
  </si>
  <si>
    <t>6.3.1</t>
  </si>
  <si>
    <t>6.3.2</t>
  </si>
  <si>
    <t xml:space="preserve">7.1.1. </t>
  </si>
  <si>
    <t>8.2.5</t>
  </si>
  <si>
    <t>Мероприятие 3.   Выполнение работ по приобретению, разработке,  привязке, проведению экспертизы проектной документации (в том числе документации повторного применения) по строительству дошкольной образовательной организации - всего, из них</t>
  </si>
  <si>
    <t>Подпрограмма 6 "Обеспечение реализации муниципальной программы "Развитие системы образования в городском округе Первоуральск на 2020- 2025 годы"</t>
  </si>
  <si>
    <t>2.6.1</t>
  </si>
  <si>
    <t>2.3.1</t>
  </si>
  <si>
    <t>2.5.1;          2.5.2</t>
  </si>
  <si>
    <t xml:space="preserve"> Мероприятие 5. Организация отдыха детей в учебное время </t>
  </si>
  <si>
    <t>4.5.1</t>
  </si>
  <si>
    <t>5.1.1; 5.1.2;      5.2.1</t>
  </si>
  <si>
    <t>6.1.4;          6.1.5</t>
  </si>
  <si>
    <t>6.4.1-6.4.4</t>
  </si>
  <si>
    <t>7.2.1-7.2.4</t>
  </si>
  <si>
    <t>8.2.1;                         8.2.2-8.2.4</t>
  </si>
  <si>
    <t>8.2.6</t>
  </si>
  <si>
    <t>Мероприятие 8. Строительство пристроев в образовательных организациях - всего, из них</t>
  </si>
  <si>
    <t>Мероприятие 7.  Создание в образовательных организациях необходимых условий для получения без дискриминации каче-ственного образования лицами с ограниченными возможностями здоровья, в том числе посредством органи-зации инклюзивного образования лиц с ограниченными возможностями;</t>
  </si>
  <si>
    <t>Мероприятие 6.  Устранение нарушений по предписаниям контрольных (надзорных) органов</t>
  </si>
  <si>
    <t>Мероприятие 7. Организация физической охраны объектов образования</t>
  </si>
  <si>
    <t>Мероприятие 8. Установка фильтров  очистки воды. "Чистая вода детям"</t>
  </si>
  <si>
    <t>Мероприятие 9. Капитальный ремонт, ремонт  зданий и помещений муниципальных образовательных организаций городского округа Первоуральск</t>
  </si>
  <si>
    <t>Мероприятие 10 .Мероприятия  по антитеррористической защищенности муниципальных образовательных организаций городского округа Первоуральск</t>
  </si>
  <si>
    <t>Мероприятие 11.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федерального и областного бюджетов)</t>
  </si>
  <si>
    <t>Мероприятие 11.1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областного бюджета)</t>
  </si>
  <si>
    <t>2.1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оптату труда работников дошкольных образовательных организаций - всего, из них</t>
  </si>
  <si>
    <t xml:space="preserve"> 2.2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 - всего, из них</t>
  </si>
  <si>
    <t>Мероприятие 4. Строительство дошкольный образовательной организации  в городском округе Первоуральск</t>
  </si>
  <si>
    <t>Мероприятие 6.1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родимтелей или единственного родителя, обучающихся в муниципальных образовательных организациях</t>
  </si>
  <si>
    <t xml:space="preserve">Раздел 3. ПЛАН МЕРОПРИЯТИЙ ПО ВЫПОЛНЕНИЮ МУНИЦИПАЛЬНОЙ ПРОГРАММЫ 
"РАЗВИТИЕ СИСТЕМЫ ОБРАЗОВАНИЯ В ГОРОДСКОМ ОКРУГЕ ПЕРВОУРАЛЬСК  НА 2020-2025 ГОДЫ"
</t>
  </si>
  <si>
    <t xml:space="preserve"> Мероприятие 6.  Финансовое обеспечение персонифицированного финансирования дополнительного образования детей</t>
  </si>
  <si>
    <t>Мероприятие 2.  Выполнение работ по приобретению, разработке,  привязке, проведению экспертизы проектной документации (в том числе документации повторного применения) по строительству образовательных организаций - всего, из них</t>
  </si>
  <si>
    <t xml:space="preserve">1.4. Обеспечение подготовки молодых граждан к военной службе (организация и проведение мероприятий. направленных на формирование активной гражданской позиции. национально-государственной идентичности. воспитание уважения к представителям различных этносов. профилактику экстремизма. терроризма) </t>
  </si>
  <si>
    <t>1.5. Обеспечение подготовки молодых граждан к военной службе (участие в подготовке и проведении поисковых экспедиций)</t>
  </si>
  <si>
    <t>МКУ ЦХЭМО, организации дополнительного образования, общеобразовательные организации, Управление образования</t>
  </si>
  <si>
    <t>2.6.2.,2.6.3</t>
  </si>
  <si>
    <t>6.1.1,6.3.3</t>
  </si>
  <si>
    <t>2.1.1-2.1.5,2.2.1,2.3.1.-2.3.2,6.1.2</t>
  </si>
  <si>
    <t>7.1.1;               7.2.1-7.2.2., 5.2.3;      5.3.1;      5.4.1,</t>
  </si>
  <si>
    <t xml:space="preserve">8.1.1.;     </t>
  </si>
  <si>
    <t>Мероприятие 9. Создание современной образовательной среды для школьников в рамках программы «Содействие созданию в субъектах Российской Федерации (исходя из прогнозируемой потребности) новых мест в общеобразовательных организациях»  - всего, из них</t>
  </si>
  <si>
    <t>6.6.1;          6.6.2;           6.6.3;      6.6.4</t>
  </si>
  <si>
    <t>1.1.1; 1.1.2; 1.1.3;      1.1.4.;1.1.5</t>
  </si>
  <si>
    <t>Мероприятие 12.  Приобретение устройств (средств)дезинфекции и медицинского контроля для муниципальных организаций в целях профилактики и устранения последствий распространения новой короновирусной инфекции</t>
  </si>
  <si>
    <t xml:space="preserve">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городского округа Первоуральск                                                                                                                                         от 04.08.2020    № 1496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</si>
</sst>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23" x14ac:knownFonts="1">
    <font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trike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9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>
      <alignment horizontal="left" vertical="top" wrapText="1"/>
    </xf>
    <xf numFmtId="49" fontId="14" fillId="0" borderId="10">
      <alignment horizontal="center" vertical="top" shrinkToFit="1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97">
    <xf numFmtId="0" fontId="0" fillId="0" borderId="0" xfId="0">
      <alignment horizontal="left" vertical="top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vertical="center" wrapText="1"/>
    </xf>
    <xf numFmtId="0" fontId="7" fillId="0" borderId="1" xfId="3" applyFont="1" applyFill="1" applyBorder="1"/>
    <xf numFmtId="0" fontId="7" fillId="0" borderId="1" xfId="3" applyFont="1" applyFill="1" applyBorder="1" applyAlignment="1">
      <alignment wrapText="1"/>
    </xf>
    <xf numFmtId="0" fontId="7" fillId="0" borderId="1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7" fillId="0" borderId="1" xfId="3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166" fontId="3" fillId="0" borderId="1" xfId="3" applyNumberFormat="1" applyFont="1" applyFill="1" applyBorder="1" applyAlignment="1">
      <alignment horizontal="center" vertical="center" wrapText="1"/>
    </xf>
    <xf numFmtId="3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vertical="top" wrapText="1"/>
    </xf>
    <xf numFmtId="0" fontId="3" fillId="0" borderId="1" xfId="3" applyFont="1" applyFill="1" applyBorder="1" applyAlignment="1">
      <alignment horizontal="justify" vertical="center" wrapText="1"/>
    </xf>
    <xf numFmtId="0" fontId="5" fillId="0" borderId="1" xfId="3" applyFont="1" applyFill="1" applyBorder="1" applyAlignment="1">
      <alignment vertical="top" wrapText="1"/>
    </xf>
    <xf numFmtId="0" fontId="7" fillId="0" borderId="0" xfId="3" applyFont="1" applyFill="1"/>
    <xf numFmtId="3" fontId="3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top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3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3" applyNumberFormat="1" applyFont="1" applyFill="1" applyBorder="1" applyAlignment="1">
      <alignment horizontal="center" vertical="center" wrapText="1"/>
    </xf>
    <xf numFmtId="16" fontId="3" fillId="0" borderId="1" xfId="3" applyNumberFormat="1" applyFont="1" applyFill="1" applyBorder="1" applyAlignment="1">
      <alignment horizontal="center" vertical="center" wrapText="1"/>
    </xf>
    <xf numFmtId="0" fontId="3" fillId="0" borderId="2" xfId="3" applyNumberFormat="1" applyFont="1" applyFill="1" applyBorder="1" applyAlignment="1">
      <alignment horizontal="center" vertical="center" wrapText="1"/>
    </xf>
    <xf numFmtId="0" fontId="3" fillId="0" borderId="2" xfId="3" applyNumberFormat="1" applyFont="1" applyFill="1" applyBorder="1" applyAlignment="1">
      <alignment vertical="center" wrapText="1"/>
    </xf>
    <xf numFmtId="0" fontId="3" fillId="0" borderId="4" xfId="3" applyNumberFormat="1" applyFont="1" applyFill="1" applyBorder="1" applyAlignment="1">
      <alignment vertical="center" wrapText="1"/>
    </xf>
    <xf numFmtId="0" fontId="3" fillId="0" borderId="1" xfId="2" applyFont="1" applyFill="1" applyBorder="1" applyAlignment="1" applyProtection="1">
      <alignment horizontal="center" vertical="center" wrapText="1"/>
    </xf>
    <xf numFmtId="14" fontId="3" fillId="0" borderId="1" xfId="3" applyNumberFormat="1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/>
    </xf>
    <xf numFmtId="0" fontId="7" fillId="0" borderId="0" xfId="3" applyFont="1" applyFill="1" applyAlignment="1">
      <alignment wrapText="1"/>
    </xf>
    <xf numFmtId="49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/>
    </xf>
    <xf numFmtId="0" fontId="11" fillId="0" borderId="1" xfId="3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 wrapText="1"/>
    </xf>
    <xf numFmtId="0" fontId="8" fillId="0" borderId="0" xfId="0" applyFont="1" applyFill="1" applyAlignment="1"/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2" fontId="8" fillId="0" borderId="1" xfId="4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vertical="center"/>
    </xf>
    <xf numFmtId="166" fontId="8" fillId="0" borderId="2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wrapText="1"/>
    </xf>
    <xf numFmtId="0" fontId="15" fillId="0" borderId="1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>
      <alignment horizontal="left" vertical="top" wrapText="1"/>
    </xf>
    <xf numFmtId="0" fontId="7" fillId="0" borderId="0" xfId="3" applyNumberFormat="1" applyFont="1" applyFill="1"/>
    <xf numFmtId="0" fontId="7" fillId="0" borderId="1" xfId="3" applyNumberFormat="1" applyFont="1" applyFill="1" applyBorder="1" applyAlignment="1">
      <alignment horizontal="center"/>
    </xf>
    <xf numFmtId="0" fontId="3" fillId="0" borderId="5" xfId="3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3" applyFont="1" applyFill="1" applyBorder="1" applyAlignment="1">
      <alignment horizontal="center" vertical="top" wrapText="1"/>
    </xf>
    <xf numFmtId="0" fontId="3" fillId="0" borderId="0" xfId="0" applyFont="1" applyFill="1">
      <alignment horizontal="left" vertical="top" wrapText="1"/>
    </xf>
    <xf numFmtId="0" fontId="3" fillId="0" borderId="1" xfId="3" applyFont="1" applyFill="1" applyBorder="1" applyAlignment="1">
      <alignment horizont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5" xfId="3" applyNumberFormat="1" applyFont="1" applyFill="1" applyBorder="1" applyAlignment="1">
      <alignment vertical="center" wrapText="1"/>
    </xf>
    <xf numFmtId="0" fontId="3" fillId="0" borderId="5" xfId="3" applyFont="1" applyFill="1" applyBorder="1" applyAlignment="1">
      <alignment vertical="top" wrapText="1"/>
    </xf>
    <xf numFmtId="0" fontId="16" fillId="0" borderId="0" xfId="3" applyFont="1" applyFill="1" applyAlignment="1">
      <alignment horizontal="center"/>
    </xf>
    <xf numFmtId="0" fontId="17" fillId="0" borderId="1" xfId="3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vertical="center" wrapText="1"/>
    </xf>
    <xf numFmtId="3" fontId="17" fillId="0" borderId="1" xfId="3" applyNumberFormat="1" applyFont="1" applyFill="1" applyBorder="1" applyAlignment="1">
      <alignment horizontal="center" vertical="center" wrapText="1"/>
    </xf>
    <xf numFmtId="165" fontId="17" fillId="0" borderId="1" xfId="3" applyNumberFormat="1" applyFont="1" applyFill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vertical="top" wrapText="1"/>
    </xf>
    <xf numFmtId="0" fontId="17" fillId="0" borderId="1" xfId="3" applyFont="1" applyFill="1" applyBorder="1" applyAlignment="1">
      <alignment horizontal="center" vertical="top" wrapText="1"/>
    </xf>
    <xf numFmtId="3" fontId="17" fillId="0" borderId="1" xfId="3" applyNumberFormat="1" applyFont="1" applyFill="1" applyBorder="1" applyAlignment="1">
      <alignment horizontal="center" vertical="center"/>
    </xf>
    <xf numFmtId="0" fontId="17" fillId="0" borderId="1" xfId="3" applyFont="1" applyFill="1" applyBorder="1" applyAlignment="1">
      <alignment vertical="top" wrapText="1"/>
    </xf>
    <xf numFmtId="165" fontId="17" fillId="0" borderId="1" xfId="3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top" wrapText="1"/>
    </xf>
    <xf numFmtId="2" fontId="17" fillId="0" borderId="1" xfId="4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1" xfId="3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0" fontId="16" fillId="0" borderId="1" xfId="3" applyFont="1" applyFill="1" applyBorder="1" applyAlignment="1">
      <alignment horizontal="center"/>
    </xf>
    <xf numFmtId="0" fontId="17" fillId="0" borderId="1" xfId="3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top"/>
    </xf>
    <xf numFmtId="0" fontId="1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 wrapText="1"/>
    </xf>
    <xf numFmtId="0" fontId="3" fillId="0" borderId="6" xfId="3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5" applyFont="1" applyBorder="1" applyAlignment="1">
      <alignment horizontal="center" vertical="center" wrapText="1"/>
    </xf>
    <xf numFmtId="0" fontId="0" fillId="0" borderId="1" xfId="0" applyBorder="1">
      <alignment horizontal="left" vertical="top" wrapText="1"/>
    </xf>
    <xf numFmtId="39" fontId="7" fillId="0" borderId="1" xfId="5" applyNumberFormat="1" applyFont="1" applyBorder="1" applyAlignment="1">
      <alignment horizontal="center" vertical="center" wrapText="1"/>
    </xf>
    <xf numFmtId="39" fontId="7" fillId="0" borderId="1" xfId="5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0" borderId="5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left" vertical="center" wrapText="1"/>
    </xf>
    <xf numFmtId="49" fontId="7" fillId="0" borderId="8" xfId="3" applyNumberFormat="1" applyFont="1" applyFill="1" applyBorder="1" applyAlignment="1">
      <alignment horizontal="center"/>
    </xf>
    <xf numFmtId="49" fontId="7" fillId="0" borderId="1" xfId="3" applyNumberFormat="1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top" wrapText="1"/>
    </xf>
    <xf numFmtId="0" fontId="7" fillId="0" borderId="9" xfId="3" applyFont="1" applyFill="1" applyBorder="1" applyAlignment="1">
      <alignment wrapText="1"/>
    </xf>
    <xf numFmtId="0" fontId="19" fillId="0" borderId="0" xfId="0" applyFont="1" applyFill="1">
      <alignment horizontal="left" vertical="top" wrapText="1"/>
    </xf>
    <xf numFmtId="0" fontId="19" fillId="0" borderId="0" xfId="0" applyFont="1" applyFill="1" applyAlignment="1">
      <alignment horizontal="right"/>
    </xf>
    <xf numFmtId="0" fontId="19" fillId="0" borderId="1" xfId="0" applyFont="1" applyFill="1" applyBorder="1" applyAlignment="1">
      <alignment horizontal="center" vertical="center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>
      <alignment horizontal="left" vertical="top" wrapText="1"/>
    </xf>
    <xf numFmtId="0" fontId="19" fillId="0" borderId="1" xfId="0" applyFont="1" applyFill="1" applyBorder="1" applyAlignment="1">
      <alignment vertical="center" wrapText="1"/>
    </xf>
    <xf numFmtId="2" fontId="19" fillId="0" borderId="1" xfId="0" applyNumberFormat="1" applyFont="1" applyFill="1" applyBorder="1" applyAlignment="1">
      <alignment horizontal="center" vertical="top" wrapText="1"/>
    </xf>
    <xf numFmtId="0" fontId="20" fillId="0" borderId="0" xfId="0" applyFont="1" applyFill="1">
      <alignment horizontal="left" vertical="top" wrapText="1"/>
    </xf>
    <xf numFmtId="2" fontId="19" fillId="0" borderId="1" xfId="0" applyNumberFormat="1" applyFont="1" applyFill="1" applyBorder="1">
      <alignment horizontal="left" vertical="top" wrapText="1"/>
    </xf>
    <xf numFmtId="49" fontId="20" fillId="0" borderId="0" xfId="0" applyNumberFormat="1" applyFont="1" applyFill="1">
      <alignment horizontal="left" vertical="top" wrapText="1"/>
    </xf>
    <xf numFmtId="2" fontId="19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>
      <alignment horizontal="left" vertical="top" wrapText="1"/>
    </xf>
    <xf numFmtId="4" fontId="19" fillId="0" borderId="1" xfId="0" applyNumberFormat="1" applyFont="1" applyFill="1" applyBorder="1" applyAlignment="1">
      <alignment horizontal="right"/>
    </xf>
    <xf numFmtId="4" fontId="19" fillId="0" borderId="1" xfId="0" applyNumberFormat="1" applyFont="1" applyFill="1" applyBorder="1">
      <alignment horizontal="left" vertical="top" wrapText="1"/>
    </xf>
    <xf numFmtId="0" fontId="19" fillId="0" borderId="1" xfId="2" applyFont="1" applyFill="1" applyBorder="1" applyAlignment="1" applyProtection="1">
      <alignment horizontal="left" vertical="top" wrapText="1"/>
    </xf>
    <xf numFmtId="4" fontId="19" fillId="0" borderId="1" xfId="0" applyNumberFormat="1" applyFont="1" applyFill="1" applyBorder="1" applyAlignment="1">
      <alignment horizontal="center" vertical="top" wrapText="1"/>
    </xf>
    <xf numFmtId="0" fontId="19" fillId="0" borderId="3" xfId="0" applyFont="1" applyFill="1" applyBorder="1">
      <alignment horizontal="left" vertical="top" wrapText="1"/>
    </xf>
    <xf numFmtId="4" fontId="19" fillId="0" borderId="3" xfId="0" applyNumberFormat="1" applyFont="1" applyFill="1" applyBorder="1" applyAlignment="1">
      <alignment horizontal="center" vertical="top" wrapText="1"/>
    </xf>
    <xf numFmtId="2" fontId="19" fillId="0" borderId="3" xfId="0" applyNumberFormat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top" wrapText="1"/>
    </xf>
    <xf numFmtId="0" fontId="21" fillId="0" borderId="0" xfId="0" applyFont="1" applyFill="1">
      <alignment horizontal="left" vertical="top" wrapText="1"/>
    </xf>
    <xf numFmtId="0" fontId="19" fillId="0" borderId="0" xfId="0" applyFont="1" applyFill="1" applyAlignment="1"/>
    <xf numFmtId="0" fontId="19" fillId="0" borderId="8" xfId="0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top" wrapText="1"/>
    </xf>
    <xf numFmtId="4" fontId="19" fillId="0" borderId="5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>
      <alignment horizontal="left" vertical="top" wrapText="1"/>
    </xf>
    <xf numFmtId="0" fontId="0" fillId="0" borderId="1" xfId="0" applyFont="1" applyFill="1" applyBorder="1">
      <alignment horizontal="left" vertical="top" wrapText="1"/>
    </xf>
    <xf numFmtId="0" fontId="0" fillId="0" borderId="8" xfId="0" applyFont="1" applyFill="1" applyBorder="1">
      <alignment horizontal="left" vertical="top" wrapText="1"/>
    </xf>
    <xf numFmtId="49" fontId="19" fillId="0" borderId="0" xfId="0" applyNumberFormat="1" applyFont="1" applyFill="1">
      <alignment horizontal="left" vertical="top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>
      <alignment horizontal="left" vertical="top" wrapText="1"/>
    </xf>
    <xf numFmtId="0" fontId="19" fillId="0" borderId="0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0" borderId="0" xfId="0" applyFont="1" applyFill="1">
      <alignment horizontal="left" vertical="top" wrapText="1"/>
    </xf>
    <xf numFmtId="0" fontId="19" fillId="0" borderId="0" xfId="0" applyFont="1" applyFill="1" applyBorder="1" applyAlignment="1">
      <alignment horizontal="center" wrapText="1"/>
    </xf>
    <xf numFmtId="0" fontId="7" fillId="0" borderId="0" xfId="3" applyFont="1" applyFill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3" xfId="3" applyNumberFormat="1" applyFont="1" applyFill="1" applyBorder="1" applyAlignment="1">
      <alignment horizontal="center" vertical="center" wrapText="1"/>
    </xf>
    <xf numFmtId="0" fontId="3" fillId="0" borderId="2" xfId="3" applyNumberFormat="1" applyFont="1" applyFill="1" applyBorder="1" applyAlignment="1">
      <alignment horizontal="center" vertical="center" wrapText="1"/>
    </xf>
    <xf numFmtId="0" fontId="3" fillId="0" borderId="4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top" wrapText="1"/>
    </xf>
    <xf numFmtId="0" fontId="3" fillId="0" borderId="9" xfId="3" applyFont="1" applyFill="1" applyBorder="1" applyAlignment="1">
      <alignment horizontal="center" vertical="top" wrapText="1"/>
    </xf>
    <xf numFmtId="0" fontId="3" fillId="0" borderId="5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/>
    </xf>
    <xf numFmtId="0" fontId="3" fillId="0" borderId="8" xfId="3" applyNumberFormat="1" applyFont="1" applyFill="1" applyBorder="1" applyAlignment="1">
      <alignment horizontal="center" vertical="center" wrapText="1"/>
    </xf>
    <xf numFmtId="0" fontId="3" fillId="0" borderId="9" xfId="3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left" vertical="top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top" wrapText="1"/>
    </xf>
    <xf numFmtId="0" fontId="22" fillId="0" borderId="11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0" fontId="22" fillId="0" borderId="11" xfId="0" applyFont="1" applyFill="1" applyBorder="1" applyAlignment="1">
      <alignment horizontal="left" wrapText="1"/>
    </xf>
    <xf numFmtId="0" fontId="22" fillId="0" borderId="0" xfId="0" applyFont="1" applyFill="1" applyBorder="1" applyAlignment="1">
      <alignment horizontal="left" wrapText="1"/>
    </xf>
    <xf numFmtId="0" fontId="22" fillId="0" borderId="0" xfId="0" applyFont="1" applyFill="1" applyAlignment="1">
      <alignment horizontal="left" wrapText="1"/>
    </xf>
    <xf numFmtId="0" fontId="22" fillId="0" borderId="11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6">
    <cellStyle name="xl35" xfId="1"/>
    <cellStyle name="Гиперссылка" xfId="2" builtinId="8"/>
    <cellStyle name="Обычный" xfId="0" builtinId="0"/>
    <cellStyle name="Обычный_2 Приложение 1-3 от Мясниковой" xfId="3"/>
    <cellStyle name="Процентный" xfId="4" builtinId="5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zoomScale="115" zoomScaleNormal="75" workbookViewId="0">
      <pane ySplit="6" topLeftCell="A61" activePane="bottomLeft" state="frozen"/>
      <selection pane="bottomLeft" sqref="A1:M128"/>
    </sheetView>
  </sheetViews>
  <sheetFormatPr defaultColWidth="8" defaultRowHeight="12.75" x14ac:dyDescent="0.2"/>
  <cols>
    <col min="1" max="1" width="7.625" style="19" customWidth="1"/>
    <col min="2" max="2" width="39.375" style="19" customWidth="1"/>
    <col min="3" max="3" width="9.125" style="19" customWidth="1"/>
    <col min="4" max="4" width="5.125" style="41" bestFit="1" customWidth="1"/>
    <col min="5" max="5" width="5.125" style="74" bestFit="1" customWidth="1"/>
    <col min="6" max="6" width="5.125" style="41" bestFit="1" customWidth="1"/>
    <col min="7" max="8" width="4.75" style="41" customWidth="1"/>
    <col min="9" max="9" width="5" style="41" bestFit="1" customWidth="1"/>
    <col min="10" max="11" width="4.75" style="41" customWidth="1"/>
    <col min="12" max="12" width="22.5" style="42" customWidth="1"/>
    <col min="13" max="13" width="7" style="19" bestFit="1" customWidth="1"/>
    <col min="14" max="14" width="7.25" style="19" bestFit="1" customWidth="1"/>
    <col min="15" max="16384" width="8" style="19"/>
  </cols>
  <sheetData>
    <row r="1" spans="1:12" x14ac:dyDescent="0.2">
      <c r="A1" s="159" t="s">
        <v>236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12" x14ac:dyDescent="0.2">
      <c r="C2" s="41"/>
    </row>
    <row r="3" spans="1:12" x14ac:dyDescent="0.2">
      <c r="A3" s="160" t="s">
        <v>63</v>
      </c>
      <c r="B3" s="160" t="s">
        <v>37</v>
      </c>
      <c r="C3" s="160" t="s">
        <v>27</v>
      </c>
      <c r="D3" s="161" t="s">
        <v>293</v>
      </c>
      <c r="E3" s="162"/>
      <c r="F3" s="162"/>
      <c r="G3" s="162"/>
      <c r="H3" s="162"/>
      <c r="I3" s="162"/>
      <c r="J3" s="162"/>
      <c r="K3" s="163"/>
      <c r="L3" s="160" t="s">
        <v>294</v>
      </c>
    </row>
    <row r="4" spans="1:12" ht="24" x14ac:dyDescent="0.2">
      <c r="A4" s="160"/>
      <c r="B4" s="160"/>
      <c r="C4" s="160"/>
      <c r="D4" s="8" t="s">
        <v>291</v>
      </c>
      <c r="E4" s="8" t="s">
        <v>292</v>
      </c>
      <c r="F4" s="8"/>
      <c r="G4" s="8"/>
      <c r="H4" s="8"/>
      <c r="I4" s="8"/>
      <c r="J4" s="71"/>
      <c r="K4" s="71"/>
      <c r="L4" s="160"/>
    </row>
    <row r="5" spans="1:12" x14ac:dyDescent="0.2">
      <c r="A5" s="160"/>
      <c r="B5" s="160"/>
      <c r="C5" s="160"/>
      <c r="D5" s="160">
        <v>2017</v>
      </c>
      <c r="E5" s="160">
        <v>2018</v>
      </c>
      <c r="F5" s="160">
        <v>2019</v>
      </c>
      <c r="G5" s="160">
        <v>2020</v>
      </c>
      <c r="H5" s="160">
        <v>2021</v>
      </c>
      <c r="I5" s="160">
        <v>2022</v>
      </c>
      <c r="J5" s="164">
        <v>2023</v>
      </c>
      <c r="K5" s="164">
        <v>2024</v>
      </c>
      <c r="L5" s="160"/>
    </row>
    <row r="6" spans="1:12" x14ac:dyDescent="0.2">
      <c r="A6" s="160"/>
      <c r="B6" s="160"/>
      <c r="C6" s="160"/>
      <c r="D6" s="160"/>
      <c r="E6" s="160"/>
      <c r="F6" s="160"/>
      <c r="G6" s="160"/>
      <c r="H6" s="160"/>
      <c r="I6" s="160"/>
      <c r="J6" s="165"/>
      <c r="K6" s="165"/>
      <c r="L6" s="160"/>
    </row>
    <row r="7" spans="1:12" x14ac:dyDescent="0.2">
      <c r="A7" s="8"/>
      <c r="B7" s="160" t="s">
        <v>38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</row>
    <row r="8" spans="1:12" x14ac:dyDescent="0.2">
      <c r="A8" s="8">
        <v>1</v>
      </c>
      <c r="B8" s="160" t="s">
        <v>39</v>
      </c>
      <c r="C8" s="160"/>
      <c r="D8" s="160"/>
      <c r="E8" s="160"/>
      <c r="F8" s="160"/>
      <c r="G8" s="160"/>
      <c r="H8" s="160"/>
      <c r="I8" s="160"/>
      <c r="J8" s="160"/>
      <c r="K8" s="160"/>
      <c r="L8" s="160"/>
    </row>
    <row r="9" spans="1:12" ht="48" x14ac:dyDescent="0.2">
      <c r="A9" s="8" t="s">
        <v>64</v>
      </c>
      <c r="B9" s="2" t="s">
        <v>88</v>
      </c>
      <c r="C9" s="2"/>
      <c r="D9" s="2"/>
      <c r="E9" s="76"/>
      <c r="F9" s="2"/>
      <c r="G9" s="2"/>
      <c r="H9" s="2"/>
      <c r="I9" s="2"/>
      <c r="J9" s="2"/>
      <c r="K9" s="2"/>
      <c r="L9" s="2"/>
    </row>
    <row r="10" spans="1:12" ht="252" x14ac:dyDescent="0.2">
      <c r="A10" s="1" t="s">
        <v>65</v>
      </c>
      <c r="B10" s="15" t="s">
        <v>277</v>
      </c>
      <c r="C10" s="8" t="s">
        <v>26</v>
      </c>
      <c r="D10" s="14">
        <v>100</v>
      </c>
      <c r="E10" s="77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8" t="s">
        <v>278</v>
      </c>
    </row>
    <row r="11" spans="1:12" ht="60" x14ac:dyDescent="0.2">
      <c r="A11" s="1" t="s">
        <v>66</v>
      </c>
      <c r="B11" s="39" t="s">
        <v>260</v>
      </c>
      <c r="C11" s="8" t="s">
        <v>26</v>
      </c>
      <c r="D11" s="14">
        <v>20.2</v>
      </c>
      <c r="E11" s="78">
        <v>13.7</v>
      </c>
      <c r="F11" s="14">
        <v>45</v>
      </c>
      <c r="G11" s="14">
        <v>65</v>
      </c>
      <c r="H11" s="14">
        <v>100</v>
      </c>
      <c r="I11" s="14">
        <v>100</v>
      </c>
      <c r="J11" s="14">
        <v>100</v>
      </c>
      <c r="K11" s="14">
        <v>100</v>
      </c>
      <c r="L11" s="8" t="s">
        <v>263</v>
      </c>
    </row>
    <row r="12" spans="1:12" ht="96" x14ac:dyDescent="0.2">
      <c r="A12" s="43" t="s">
        <v>259</v>
      </c>
      <c r="B12" s="1" t="s">
        <v>261</v>
      </c>
      <c r="C12" s="8" t="s">
        <v>26</v>
      </c>
      <c r="D12" s="14">
        <v>0</v>
      </c>
      <c r="E12" s="78">
        <v>61.8</v>
      </c>
      <c r="F12" s="9">
        <v>84</v>
      </c>
      <c r="G12" s="14">
        <v>100</v>
      </c>
      <c r="H12" s="14">
        <v>100</v>
      </c>
      <c r="I12" s="14">
        <v>100</v>
      </c>
      <c r="J12" s="14">
        <v>100</v>
      </c>
      <c r="K12" s="14">
        <v>100</v>
      </c>
      <c r="L12" s="8" t="s">
        <v>262</v>
      </c>
    </row>
    <row r="13" spans="1:12" ht="252" x14ac:dyDescent="0.2">
      <c r="A13" s="43" t="s">
        <v>265</v>
      </c>
      <c r="B13" s="1" t="s">
        <v>264</v>
      </c>
      <c r="C13" s="8" t="s">
        <v>26</v>
      </c>
      <c r="D13" s="70">
        <v>84.74</v>
      </c>
      <c r="E13" s="79">
        <v>89</v>
      </c>
      <c r="F13" s="70">
        <v>90</v>
      </c>
      <c r="G13" s="70">
        <v>91</v>
      </c>
      <c r="H13" s="70">
        <v>92</v>
      </c>
      <c r="I13" s="70">
        <v>93</v>
      </c>
      <c r="J13" s="70">
        <v>94</v>
      </c>
      <c r="K13" s="70">
        <v>95</v>
      </c>
      <c r="L13" s="8" t="s">
        <v>278</v>
      </c>
    </row>
    <row r="14" spans="1:12" ht="252" x14ac:dyDescent="0.2">
      <c r="A14" s="43" t="s">
        <v>290</v>
      </c>
      <c r="B14" s="15" t="s">
        <v>122</v>
      </c>
      <c r="C14" s="8" t="s">
        <v>26</v>
      </c>
      <c r="D14" s="14">
        <v>100</v>
      </c>
      <c r="E14" s="77">
        <v>100</v>
      </c>
      <c r="F14" s="14">
        <v>100</v>
      </c>
      <c r="G14" s="14">
        <v>100</v>
      </c>
      <c r="H14" s="14">
        <v>100</v>
      </c>
      <c r="I14" s="14">
        <v>100</v>
      </c>
      <c r="J14" s="14">
        <v>100</v>
      </c>
      <c r="K14" s="14">
        <v>100</v>
      </c>
      <c r="L14" s="8" t="s">
        <v>278</v>
      </c>
    </row>
    <row r="15" spans="1:12" x14ac:dyDescent="0.2">
      <c r="A15" s="1"/>
      <c r="B15" s="174" t="s">
        <v>40</v>
      </c>
      <c r="C15" s="174"/>
      <c r="D15" s="174"/>
      <c r="E15" s="174"/>
      <c r="F15" s="174"/>
      <c r="G15" s="174"/>
      <c r="H15" s="174"/>
      <c r="I15" s="174"/>
      <c r="J15" s="174"/>
      <c r="K15" s="174"/>
      <c r="L15" s="174"/>
    </row>
    <row r="16" spans="1:12" ht="21.75" customHeight="1" x14ac:dyDescent="0.2">
      <c r="A16" s="1">
        <v>2</v>
      </c>
      <c r="B16" s="160" t="s">
        <v>56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</row>
    <row r="17" spans="1:12" ht="48" x14ac:dyDescent="0.2">
      <c r="A17" s="1" t="s">
        <v>164</v>
      </c>
      <c r="B17" s="18" t="s">
        <v>166</v>
      </c>
      <c r="C17" s="18"/>
      <c r="D17" s="18"/>
      <c r="E17" s="80"/>
      <c r="F17" s="18"/>
      <c r="G17" s="18"/>
      <c r="H17" s="18"/>
      <c r="I17" s="18"/>
      <c r="J17" s="18"/>
      <c r="K17" s="18"/>
      <c r="L17" s="18"/>
    </row>
    <row r="18" spans="1:12" ht="144" x14ac:dyDescent="0.2">
      <c r="A18" s="1" t="s">
        <v>163</v>
      </c>
      <c r="B18" s="4" t="s">
        <v>123</v>
      </c>
      <c r="C18" s="8" t="s">
        <v>26</v>
      </c>
      <c r="D18" s="14">
        <v>100</v>
      </c>
      <c r="E18" s="77">
        <v>100</v>
      </c>
      <c r="F18" s="14">
        <v>100</v>
      </c>
      <c r="G18" s="14">
        <v>100</v>
      </c>
      <c r="H18" s="14">
        <v>100</v>
      </c>
      <c r="I18" s="14">
        <v>100</v>
      </c>
      <c r="J18" s="14">
        <v>100</v>
      </c>
      <c r="K18" s="14">
        <v>100</v>
      </c>
      <c r="L18" s="8" t="s">
        <v>60</v>
      </c>
    </row>
    <row r="19" spans="1:12" ht="72" x14ac:dyDescent="0.2">
      <c r="A19" s="1" t="s">
        <v>165</v>
      </c>
      <c r="B19" s="16" t="s">
        <v>124</v>
      </c>
      <c r="C19" s="8" t="s">
        <v>26</v>
      </c>
      <c r="D19" s="8">
        <v>100</v>
      </c>
      <c r="E19" s="75">
        <v>100</v>
      </c>
      <c r="F19" s="8">
        <v>100</v>
      </c>
      <c r="G19" s="8">
        <v>100</v>
      </c>
      <c r="H19" s="8">
        <v>100</v>
      </c>
      <c r="I19" s="8">
        <v>100</v>
      </c>
      <c r="J19" s="8">
        <v>100</v>
      </c>
      <c r="K19" s="8">
        <v>100</v>
      </c>
      <c r="L19" s="8" t="s">
        <v>30</v>
      </c>
    </row>
    <row r="20" spans="1:12" ht="48" x14ac:dyDescent="0.2">
      <c r="A20" s="166" t="s">
        <v>167</v>
      </c>
      <c r="B20" s="25" t="s">
        <v>125</v>
      </c>
      <c r="C20" s="8" t="s">
        <v>26</v>
      </c>
      <c r="D20" s="3"/>
      <c r="E20" s="81"/>
      <c r="F20" s="3"/>
      <c r="G20" s="3"/>
      <c r="H20" s="3"/>
      <c r="I20" s="8"/>
      <c r="J20" s="8"/>
      <c r="K20" s="8"/>
      <c r="L20" s="160" t="s">
        <v>30</v>
      </c>
    </row>
    <row r="21" spans="1:12" x14ac:dyDescent="0.2">
      <c r="A21" s="167"/>
      <c r="B21" s="4" t="s">
        <v>31</v>
      </c>
      <c r="C21" s="8"/>
      <c r="D21" s="20"/>
      <c r="E21" s="82"/>
      <c r="F21" s="20"/>
      <c r="G21" s="20"/>
      <c r="H21" s="20">
        <v>100</v>
      </c>
      <c r="I21" s="20"/>
      <c r="J21" s="20"/>
      <c r="K21" s="20"/>
      <c r="L21" s="160"/>
    </row>
    <row r="22" spans="1:12" x14ac:dyDescent="0.2">
      <c r="A22" s="167"/>
      <c r="B22" s="4" t="s">
        <v>32</v>
      </c>
      <c r="C22" s="8"/>
      <c r="D22" s="20"/>
      <c r="E22" s="82"/>
      <c r="F22" s="20"/>
      <c r="G22" s="20"/>
      <c r="H22" s="20">
        <v>100</v>
      </c>
      <c r="I22" s="20"/>
      <c r="J22" s="20"/>
      <c r="K22" s="20"/>
      <c r="L22" s="160"/>
    </row>
    <row r="23" spans="1:12" x14ac:dyDescent="0.2">
      <c r="A23" s="167"/>
      <c r="B23" s="4" t="s">
        <v>41</v>
      </c>
      <c r="C23" s="8"/>
      <c r="D23" s="20">
        <v>100</v>
      </c>
      <c r="E23" s="82"/>
      <c r="F23" s="20"/>
      <c r="G23" s="20"/>
      <c r="H23" s="20"/>
      <c r="I23" s="20"/>
      <c r="J23" s="20"/>
      <c r="K23" s="20"/>
      <c r="L23" s="160"/>
    </row>
    <row r="24" spans="1:12" x14ac:dyDescent="0.2">
      <c r="A24" s="167"/>
      <c r="B24" s="4" t="s">
        <v>42</v>
      </c>
      <c r="C24" s="8"/>
      <c r="D24" s="20"/>
      <c r="E24" s="82">
        <v>100</v>
      </c>
      <c r="F24" s="20"/>
      <c r="G24" s="20"/>
      <c r="H24" s="20"/>
      <c r="I24" s="20"/>
      <c r="J24" s="20"/>
      <c r="K24" s="20"/>
      <c r="L24" s="160"/>
    </row>
    <row r="25" spans="1:12" x14ac:dyDescent="0.2">
      <c r="A25" s="167"/>
      <c r="B25" s="4" t="s">
        <v>43</v>
      </c>
      <c r="C25" s="8"/>
      <c r="D25" s="20"/>
      <c r="E25" s="82"/>
      <c r="F25" s="20">
        <v>100</v>
      </c>
      <c r="G25" s="20"/>
      <c r="H25" s="20"/>
      <c r="I25" s="20"/>
      <c r="J25" s="20"/>
      <c r="K25" s="20"/>
      <c r="L25" s="160"/>
    </row>
    <row r="26" spans="1:12" x14ac:dyDescent="0.2">
      <c r="A26" s="167"/>
      <c r="B26" s="4" t="s">
        <v>44</v>
      </c>
      <c r="C26" s="8"/>
      <c r="D26" s="20"/>
      <c r="E26" s="82"/>
      <c r="F26" s="20"/>
      <c r="G26" s="20">
        <v>100</v>
      </c>
      <c r="H26" s="20"/>
      <c r="I26" s="20"/>
      <c r="J26" s="20"/>
      <c r="K26" s="20"/>
      <c r="L26" s="160"/>
    </row>
    <row r="27" spans="1:12" ht="96" x14ac:dyDescent="0.2">
      <c r="A27" s="1" t="s">
        <v>286</v>
      </c>
      <c r="B27" s="4" t="s">
        <v>126</v>
      </c>
      <c r="C27" s="8" t="s">
        <v>26</v>
      </c>
      <c r="D27" s="20">
        <v>100</v>
      </c>
      <c r="E27" s="82">
        <v>100</v>
      </c>
      <c r="F27" s="20">
        <v>100</v>
      </c>
      <c r="G27" s="20">
        <v>100</v>
      </c>
      <c r="H27" s="20">
        <v>100</v>
      </c>
      <c r="I27" s="20">
        <v>100</v>
      </c>
      <c r="J27" s="20">
        <v>100</v>
      </c>
      <c r="K27" s="20">
        <v>100</v>
      </c>
      <c r="L27" s="8" t="s">
        <v>30</v>
      </c>
    </row>
    <row r="28" spans="1:12" ht="36" x14ac:dyDescent="0.2">
      <c r="A28" s="1" t="s">
        <v>168</v>
      </c>
      <c r="B28" s="16" t="s">
        <v>127</v>
      </c>
      <c r="C28" s="4" t="s">
        <v>26</v>
      </c>
      <c r="D28" s="8">
        <v>100</v>
      </c>
      <c r="E28" s="75">
        <v>100</v>
      </c>
      <c r="F28" s="8">
        <v>100</v>
      </c>
      <c r="G28" s="8">
        <v>100</v>
      </c>
      <c r="H28" s="8">
        <v>100</v>
      </c>
      <c r="I28" s="8">
        <v>100</v>
      </c>
      <c r="J28" s="8">
        <v>100</v>
      </c>
      <c r="K28" s="8">
        <v>100</v>
      </c>
      <c r="L28" s="18"/>
    </row>
    <row r="29" spans="1:12" ht="60" x14ac:dyDescent="0.2">
      <c r="A29" s="1" t="s">
        <v>185</v>
      </c>
      <c r="B29" s="18" t="s">
        <v>169</v>
      </c>
      <c r="C29" s="18"/>
      <c r="D29" s="18"/>
      <c r="E29" s="80"/>
      <c r="F29" s="18"/>
      <c r="G29" s="18"/>
      <c r="H29" s="18"/>
      <c r="I29" s="18"/>
      <c r="J29" s="18"/>
      <c r="K29" s="18"/>
      <c r="L29" s="8" t="s">
        <v>0</v>
      </c>
    </row>
    <row r="30" spans="1:12" ht="48" x14ac:dyDescent="0.2">
      <c r="A30" s="1" t="s">
        <v>186</v>
      </c>
      <c r="B30" s="16" t="s">
        <v>128</v>
      </c>
      <c r="C30" s="17" t="s">
        <v>26</v>
      </c>
      <c r="D30" s="9">
        <v>6</v>
      </c>
      <c r="E30" s="78">
        <v>1.5</v>
      </c>
      <c r="F30" s="9">
        <v>1.4</v>
      </c>
      <c r="G30" s="9">
        <v>1.3</v>
      </c>
      <c r="H30" s="9">
        <v>1.2</v>
      </c>
      <c r="I30" s="9">
        <v>1.1000000000000001</v>
      </c>
      <c r="J30" s="9">
        <v>1</v>
      </c>
      <c r="K30" s="9">
        <v>1</v>
      </c>
      <c r="L30" s="18"/>
    </row>
    <row r="31" spans="1:12" ht="36" x14ac:dyDescent="0.2">
      <c r="A31" s="1" t="s">
        <v>67</v>
      </c>
      <c r="B31" s="18" t="s">
        <v>170</v>
      </c>
      <c r="C31" s="18"/>
      <c r="D31" s="18"/>
      <c r="E31" s="80"/>
      <c r="F31" s="18"/>
      <c r="G31" s="18"/>
      <c r="H31" s="18"/>
      <c r="I31" s="18"/>
      <c r="J31" s="18"/>
      <c r="K31" s="18"/>
      <c r="L31" s="16"/>
    </row>
    <row r="32" spans="1:12" ht="72" x14ac:dyDescent="0.2">
      <c r="A32" s="1" t="s">
        <v>68</v>
      </c>
      <c r="B32" s="16" t="s">
        <v>266</v>
      </c>
      <c r="C32" s="16" t="s">
        <v>26</v>
      </c>
      <c r="D32" s="16">
        <v>100</v>
      </c>
      <c r="E32" s="83"/>
      <c r="F32" s="16"/>
      <c r="G32" s="16"/>
      <c r="H32" s="16"/>
      <c r="I32" s="16"/>
      <c r="J32" s="16"/>
      <c r="K32" s="16"/>
      <c r="L32" s="16" t="s">
        <v>61</v>
      </c>
    </row>
    <row r="33" spans="1:12" ht="60" x14ac:dyDescent="0.2">
      <c r="A33" s="1" t="s">
        <v>267</v>
      </c>
      <c r="B33" s="16" t="s">
        <v>268</v>
      </c>
      <c r="C33" s="16" t="s">
        <v>26</v>
      </c>
      <c r="D33" s="16"/>
      <c r="E33" s="83">
        <v>100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  <c r="K33" s="16">
        <v>100</v>
      </c>
      <c r="L33" s="16" t="s">
        <v>61</v>
      </c>
    </row>
    <row r="34" spans="1:12" ht="96" x14ac:dyDescent="0.2">
      <c r="A34" s="1" t="s">
        <v>69</v>
      </c>
      <c r="B34" s="2" t="s">
        <v>171</v>
      </c>
      <c r="C34" s="2"/>
      <c r="D34" s="2"/>
      <c r="E34" s="76"/>
      <c r="F34" s="2"/>
      <c r="G34" s="2"/>
      <c r="H34" s="2"/>
      <c r="I34" s="2"/>
      <c r="J34" s="2"/>
      <c r="K34" s="2"/>
      <c r="L34" s="8" t="s">
        <v>49</v>
      </c>
    </row>
    <row r="35" spans="1:12" ht="96" x14ac:dyDescent="0.2">
      <c r="A35" s="1" t="s">
        <v>70</v>
      </c>
      <c r="B35" s="16" t="s">
        <v>129</v>
      </c>
      <c r="C35" s="17" t="s">
        <v>26</v>
      </c>
      <c r="D35" s="20">
        <v>100</v>
      </c>
      <c r="E35" s="82"/>
      <c r="F35" s="20"/>
      <c r="G35" s="20"/>
      <c r="H35" s="20"/>
      <c r="I35" s="20"/>
      <c r="J35" s="20"/>
      <c r="K35" s="20"/>
      <c r="L35" s="8"/>
    </row>
    <row r="36" spans="1:12" ht="120" x14ac:dyDescent="0.2">
      <c r="A36" s="1" t="s">
        <v>269</v>
      </c>
      <c r="B36" s="16" t="s">
        <v>270</v>
      </c>
      <c r="C36" s="17" t="s">
        <v>26</v>
      </c>
      <c r="D36" s="20">
        <v>100</v>
      </c>
      <c r="E36" s="82">
        <v>100</v>
      </c>
      <c r="F36" s="20"/>
      <c r="G36" s="20"/>
      <c r="H36" s="20"/>
      <c r="I36" s="20"/>
      <c r="J36" s="20"/>
      <c r="K36" s="20"/>
      <c r="L36" s="45"/>
    </row>
    <row r="37" spans="1:12" ht="120" x14ac:dyDescent="0.2">
      <c r="A37" s="1" t="s">
        <v>71</v>
      </c>
      <c r="B37" s="18" t="s">
        <v>287</v>
      </c>
      <c r="C37" s="18"/>
      <c r="D37" s="18"/>
      <c r="E37" s="80"/>
      <c r="F37" s="18"/>
      <c r="G37" s="18"/>
      <c r="H37" s="18"/>
      <c r="I37" s="18"/>
      <c r="J37" s="18"/>
      <c r="K37" s="18"/>
      <c r="L37" s="38" t="s">
        <v>51</v>
      </c>
    </row>
    <row r="38" spans="1:12" ht="48" x14ac:dyDescent="0.2">
      <c r="A38" s="1" t="s">
        <v>72</v>
      </c>
      <c r="B38" s="16" t="s">
        <v>130</v>
      </c>
      <c r="C38" s="17" t="s">
        <v>26</v>
      </c>
      <c r="D38" s="20">
        <v>100</v>
      </c>
      <c r="E38" s="82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18"/>
    </row>
    <row r="39" spans="1:12" ht="60" x14ac:dyDescent="0.2">
      <c r="A39" s="1" t="s">
        <v>73</v>
      </c>
      <c r="B39" s="18" t="s">
        <v>288</v>
      </c>
      <c r="C39" s="18"/>
      <c r="D39" s="18"/>
      <c r="E39" s="80"/>
      <c r="F39" s="18"/>
      <c r="G39" s="18"/>
      <c r="H39" s="18"/>
      <c r="I39" s="18"/>
      <c r="J39" s="18"/>
      <c r="K39" s="18"/>
      <c r="L39" s="8" t="s">
        <v>20</v>
      </c>
    </row>
    <row r="40" spans="1:12" ht="60" x14ac:dyDescent="0.2">
      <c r="A40" s="39" t="s">
        <v>74</v>
      </c>
      <c r="B40" s="16" t="s">
        <v>131</v>
      </c>
      <c r="C40" s="17" t="s">
        <v>26</v>
      </c>
      <c r="D40" s="40">
        <v>0</v>
      </c>
      <c r="E40" s="84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8"/>
    </row>
    <row r="41" spans="1:12" ht="24" customHeight="1" x14ac:dyDescent="0.2">
      <c r="A41" s="1" t="s">
        <v>75</v>
      </c>
      <c r="B41" s="16" t="s">
        <v>172</v>
      </c>
      <c r="C41" s="17"/>
      <c r="D41" s="40"/>
      <c r="E41" s="84"/>
      <c r="F41" s="40"/>
      <c r="G41" s="40"/>
      <c r="H41" s="40"/>
      <c r="I41" s="40"/>
      <c r="J41" s="40"/>
      <c r="K41" s="40"/>
      <c r="L41" s="164" t="s">
        <v>101</v>
      </c>
    </row>
    <row r="42" spans="1:12" ht="36" x14ac:dyDescent="0.2">
      <c r="A42" s="31" t="s">
        <v>76</v>
      </c>
      <c r="B42" s="46" t="s">
        <v>98</v>
      </c>
      <c r="C42" s="12" t="s">
        <v>100</v>
      </c>
      <c r="D42" s="12">
        <f>D44+D45</f>
        <v>0</v>
      </c>
      <c r="E42" s="12">
        <f t="shared" ref="E42:K42" si="0">E44+E45</f>
        <v>0</v>
      </c>
      <c r="F42" s="12">
        <f t="shared" si="0"/>
        <v>0</v>
      </c>
      <c r="G42" s="12">
        <f t="shared" si="0"/>
        <v>0</v>
      </c>
      <c r="H42" s="12">
        <f t="shared" si="0"/>
        <v>1775</v>
      </c>
      <c r="I42" s="12">
        <f t="shared" si="0"/>
        <v>0</v>
      </c>
      <c r="J42" s="12">
        <f t="shared" si="0"/>
        <v>1000</v>
      </c>
      <c r="K42" s="12">
        <f t="shared" si="0"/>
        <v>800</v>
      </c>
      <c r="L42" s="170"/>
    </row>
    <row r="43" spans="1:12" x14ac:dyDescent="0.2">
      <c r="A43" s="35"/>
      <c r="B43" s="47" t="s">
        <v>90</v>
      </c>
      <c r="C43" s="48"/>
      <c r="D43" s="12"/>
      <c r="E43" s="85"/>
      <c r="F43" s="24"/>
      <c r="G43" s="24"/>
      <c r="H43" s="22"/>
      <c r="I43" s="12"/>
      <c r="J43" s="23"/>
      <c r="K43" s="23"/>
      <c r="L43" s="170"/>
    </row>
    <row r="44" spans="1:12" ht="24" x14ac:dyDescent="0.2">
      <c r="A44" s="35"/>
      <c r="B44" s="50" t="s">
        <v>92</v>
      </c>
      <c r="C44" s="21" t="s">
        <v>100</v>
      </c>
      <c r="D44" s="21">
        <v>0</v>
      </c>
      <c r="E44" s="86">
        <v>0</v>
      </c>
      <c r="F44" s="21">
        <v>0</v>
      </c>
      <c r="G44" s="21">
        <v>0</v>
      </c>
      <c r="H44" s="21">
        <v>1775</v>
      </c>
      <c r="I44" s="21">
        <v>0</v>
      </c>
      <c r="J44" s="21">
        <v>0</v>
      </c>
      <c r="K44" s="21">
        <v>0</v>
      </c>
      <c r="L44" s="170"/>
    </row>
    <row r="45" spans="1:12" ht="24" x14ac:dyDescent="0.2">
      <c r="A45" s="33"/>
      <c r="B45" s="50" t="s">
        <v>93</v>
      </c>
      <c r="C45" s="21" t="s">
        <v>100</v>
      </c>
      <c r="D45" s="21">
        <v>0</v>
      </c>
      <c r="E45" s="86">
        <v>0</v>
      </c>
      <c r="F45" s="21">
        <v>0</v>
      </c>
      <c r="G45" s="21">
        <v>0</v>
      </c>
      <c r="H45" s="21">
        <v>0</v>
      </c>
      <c r="I45" s="21">
        <v>0</v>
      </c>
      <c r="J45" s="21">
        <v>1000</v>
      </c>
      <c r="K45" s="21">
        <v>800</v>
      </c>
      <c r="L45" s="170"/>
    </row>
    <row r="46" spans="1:12" ht="36" x14ac:dyDescent="0.2">
      <c r="A46" s="97" t="s">
        <v>187</v>
      </c>
      <c r="B46" s="49" t="s">
        <v>98</v>
      </c>
      <c r="C46" s="21" t="s">
        <v>100</v>
      </c>
      <c r="D46" s="21">
        <f>D47</f>
        <v>25</v>
      </c>
      <c r="E46" s="21">
        <f t="shared" ref="E46:K46" si="1">E47</f>
        <v>140</v>
      </c>
      <c r="F46" s="21">
        <f t="shared" si="1"/>
        <v>39</v>
      </c>
      <c r="G46" s="21">
        <f t="shared" si="1"/>
        <v>0</v>
      </c>
      <c r="H46" s="21">
        <f t="shared" si="1"/>
        <v>0</v>
      </c>
      <c r="I46" s="21">
        <f t="shared" si="1"/>
        <v>0</v>
      </c>
      <c r="J46" s="21">
        <f t="shared" si="1"/>
        <v>0</v>
      </c>
      <c r="K46" s="21">
        <f t="shared" si="1"/>
        <v>0</v>
      </c>
      <c r="L46" s="170"/>
    </row>
    <row r="47" spans="1:12" ht="24" x14ac:dyDescent="0.2">
      <c r="A47" s="97"/>
      <c r="B47" s="49" t="s">
        <v>91</v>
      </c>
      <c r="C47" s="21" t="s">
        <v>100</v>
      </c>
      <c r="D47" s="21">
        <f>D48</f>
        <v>25</v>
      </c>
      <c r="E47" s="21">
        <f t="shared" ref="E47:K47" si="2">E48</f>
        <v>140</v>
      </c>
      <c r="F47" s="21">
        <f t="shared" si="2"/>
        <v>39</v>
      </c>
      <c r="G47" s="21">
        <f t="shared" si="2"/>
        <v>0</v>
      </c>
      <c r="H47" s="21">
        <f t="shared" si="2"/>
        <v>0</v>
      </c>
      <c r="I47" s="21">
        <f t="shared" si="2"/>
        <v>0</v>
      </c>
      <c r="J47" s="21">
        <f t="shared" si="2"/>
        <v>0</v>
      </c>
      <c r="K47" s="21">
        <f t="shared" si="2"/>
        <v>0</v>
      </c>
      <c r="L47" s="170"/>
    </row>
    <row r="48" spans="1:12" ht="24" x14ac:dyDescent="0.2">
      <c r="A48" s="98"/>
      <c r="B48" s="50" t="s">
        <v>94</v>
      </c>
      <c r="C48" s="21" t="s">
        <v>100</v>
      </c>
      <c r="D48" s="21">
        <v>25</v>
      </c>
      <c r="E48" s="86">
        <v>140</v>
      </c>
      <c r="F48" s="21">
        <v>39</v>
      </c>
      <c r="G48" s="21">
        <v>0</v>
      </c>
      <c r="H48" s="21">
        <v>0</v>
      </c>
      <c r="I48" s="21">
        <v>0</v>
      </c>
      <c r="J48" s="51">
        <v>0</v>
      </c>
      <c r="K48" s="51">
        <v>0</v>
      </c>
      <c r="L48" s="165"/>
    </row>
    <row r="49" spans="1:13" ht="36" x14ac:dyDescent="0.2">
      <c r="A49" s="35" t="s">
        <v>301</v>
      </c>
      <c r="B49" s="47" t="s">
        <v>99</v>
      </c>
      <c r="C49" s="12" t="s">
        <v>26</v>
      </c>
      <c r="D49" s="52">
        <v>70.989999999999995</v>
      </c>
      <c r="E49" s="87">
        <v>73.8</v>
      </c>
      <c r="F49" s="52">
        <v>79.8</v>
      </c>
      <c r="G49" s="52">
        <v>89.7</v>
      </c>
      <c r="H49" s="52">
        <v>91.8</v>
      </c>
      <c r="I49" s="52">
        <v>98.7</v>
      </c>
      <c r="J49" s="52">
        <v>99</v>
      </c>
      <c r="K49" s="52">
        <v>100</v>
      </c>
      <c r="L49" s="170" t="s">
        <v>101</v>
      </c>
    </row>
    <row r="50" spans="1:13" x14ac:dyDescent="0.2">
      <c r="A50" s="36"/>
      <c r="B50" s="47" t="s">
        <v>3</v>
      </c>
      <c r="C50" s="12"/>
      <c r="D50" s="53"/>
      <c r="E50" s="88"/>
      <c r="F50" s="54"/>
      <c r="G50" s="55"/>
      <c r="H50" s="55"/>
      <c r="I50" s="53"/>
      <c r="J50" s="56"/>
      <c r="K50" s="56"/>
      <c r="L50" s="170"/>
      <c r="M50" s="1" t="s">
        <v>102</v>
      </c>
    </row>
    <row r="51" spans="1:13" ht="24" x14ac:dyDescent="0.2">
      <c r="A51" s="36"/>
      <c r="B51" s="47" t="s">
        <v>95</v>
      </c>
      <c r="C51" s="12" t="s">
        <v>26</v>
      </c>
      <c r="D51" s="52">
        <v>65.87</v>
      </c>
      <c r="E51" s="87">
        <v>58.6</v>
      </c>
      <c r="F51" s="52">
        <v>78.2</v>
      </c>
      <c r="G51" s="52">
        <v>100</v>
      </c>
      <c r="H51" s="57">
        <v>100</v>
      </c>
      <c r="I51" s="57">
        <v>100</v>
      </c>
      <c r="J51" s="57">
        <v>100</v>
      </c>
      <c r="K51" s="57">
        <v>100</v>
      </c>
      <c r="L51" s="170"/>
      <c r="M51" s="1" t="s">
        <v>103</v>
      </c>
    </row>
    <row r="52" spans="1:13" ht="24" x14ac:dyDescent="0.2">
      <c r="A52" s="36"/>
      <c r="B52" s="47" t="s">
        <v>96</v>
      </c>
      <c r="C52" s="12" t="s">
        <v>26</v>
      </c>
      <c r="D52" s="52">
        <v>75.56</v>
      </c>
      <c r="E52" s="87">
        <v>73.5</v>
      </c>
      <c r="F52" s="52">
        <v>77.7</v>
      </c>
      <c r="G52" s="52">
        <v>78</v>
      </c>
      <c r="H52" s="52">
        <v>82.6</v>
      </c>
      <c r="I52" s="52">
        <v>97.3</v>
      </c>
      <c r="J52" s="52">
        <v>99</v>
      </c>
      <c r="K52" s="52">
        <v>100</v>
      </c>
      <c r="L52" s="170"/>
      <c r="M52" s="1">
        <v>4</v>
      </c>
    </row>
    <row r="53" spans="1:13" s="42" customFormat="1" ht="24" x14ac:dyDescent="0.2">
      <c r="A53" s="37"/>
      <c r="B53" s="47" t="s">
        <v>97</v>
      </c>
      <c r="C53" s="12" t="s">
        <v>26</v>
      </c>
      <c r="D53" s="52">
        <v>89.26</v>
      </c>
      <c r="E53" s="87">
        <v>89.4</v>
      </c>
      <c r="F53" s="52">
        <v>98.2</v>
      </c>
      <c r="G53" s="57">
        <v>100</v>
      </c>
      <c r="H53" s="57">
        <v>100</v>
      </c>
      <c r="I53" s="57">
        <v>100</v>
      </c>
      <c r="J53" s="58">
        <v>100</v>
      </c>
      <c r="K53" s="58">
        <v>100</v>
      </c>
      <c r="L53" s="165"/>
      <c r="M53" s="1" t="s">
        <v>77</v>
      </c>
    </row>
    <row r="54" spans="1:13" s="42" customFormat="1" ht="12.75" customHeight="1" x14ac:dyDescent="0.2">
      <c r="A54" s="175" t="s">
        <v>50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72"/>
    </row>
    <row r="55" spans="1:13" ht="36" x14ac:dyDescent="0.2">
      <c r="A55" s="1" t="s">
        <v>285</v>
      </c>
      <c r="B55" s="8" t="s">
        <v>54</v>
      </c>
      <c r="C55" s="8"/>
      <c r="D55" s="8"/>
      <c r="E55" s="75"/>
      <c r="F55" s="8"/>
      <c r="G55" s="8"/>
      <c r="H55" s="8"/>
      <c r="I55" s="8"/>
      <c r="J55" s="8"/>
      <c r="K55" s="8"/>
      <c r="L55" s="2"/>
      <c r="M55" s="1" t="s">
        <v>104</v>
      </c>
    </row>
    <row r="56" spans="1:13" ht="60" x14ac:dyDescent="0.2">
      <c r="A56" s="1" t="s">
        <v>188</v>
      </c>
      <c r="B56" s="2" t="s">
        <v>173</v>
      </c>
      <c r="C56" s="2"/>
      <c r="D56" s="2"/>
      <c r="E56" s="76"/>
      <c r="F56" s="2"/>
      <c r="G56" s="2"/>
      <c r="H56" s="2"/>
      <c r="I56" s="2"/>
      <c r="J56" s="2"/>
      <c r="K56" s="2"/>
      <c r="L56" s="8" t="s">
        <v>0</v>
      </c>
      <c r="M56" s="1" t="s">
        <v>105</v>
      </c>
    </row>
    <row r="57" spans="1:13" ht="144" x14ac:dyDescent="0.2">
      <c r="A57" s="1" t="s">
        <v>189</v>
      </c>
      <c r="B57" s="16" t="s">
        <v>132</v>
      </c>
      <c r="C57" s="8" t="s">
        <v>26</v>
      </c>
      <c r="D57" s="13">
        <v>69</v>
      </c>
      <c r="E57" s="89">
        <v>87.2</v>
      </c>
      <c r="F57" s="13">
        <v>73</v>
      </c>
      <c r="G57" s="13">
        <v>75</v>
      </c>
      <c r="H57" s="13">
        <v>75</v>
      </c>
      <c r="I57" s="13">
        <v>75</v>
      </c>
      <c r="J57" s="13">
        <v>75</v>
      </c>
      <c r="K57" s="13">
        <v>75</v>
      </c>
      <c r="L57" s="8" t="s">
        <v>60</v>
      </c>
      <c r="M57" s="1"/>
    </row>
    <row r="58" spans="1:13" ht="48" x14ac:dyDescent="0.2">
      <c r="A58" s="1" t="s">
        <v>190</v>
      </c>
      <c r="B58" s="4" t="s">
        <v>133</v>
      </c>
      <c r="C58" s="8" t="s">
        <v>26</v>
      </c>
      <c r="D58" s="13">
        <v>100</v>
      </c>
      <c r="E58" s="89">
        <v>100</v>
      </c>
      <c r="F58" s="13">
        <v>100</v>
      </c>
      <c r="G58" s="13">
        <v>100</v>
      </c>
      <c r="H58" s="13">
        <v>100</v>
      </c>
      <c r="I58" s="13">
        <v>100</v>
      </c>
      <c r="J58" s="13">
        <v>100</v>
      </c>
      <c r="K58" s="13">
        <v>100</v>
      </c>
      <c r="L58" s="8"/>
      <c r="M58" s="1"/>
    </row>
    <row r="59" spans="1:13" ht="24" x14ac:dyDescent="0.2">
      <c r="A59" s="1">
        <v>4</v>
      </c>
      <c r="B59" s="8" t="s">
        <v>55</v>
      </c>
      <c r="C59" s="8"/>
      <c r="D59" s="8"/>
      <c r="E59" s="75"/>
      <c r="F59" s="8"/>
      <c r="G59" s="8"/>
      <c r="H59" s="8"/>
      <c r="I59" s="8"/>
      <c r="J59" s="8"/>
      <c r="K59" s="8"/>
      <c r="L59" s="2"/>
      <c r="M59" s="1"/>
    </row>
    <row r="60" spans="1:13" ht="24" x14ac:dyDescent="0.2">
      <c r="A60" s="1" t="s">
        <v>191</v>
      </c>
      <c r="B60" s="2" t="s">
        <v>174</v>
      </c>
      <c r="C60" s="2"/>
      <c r="D60" s="2"/>
      <c r="E60" s="76"/>
      <c r="F60" s="2"/>
      <c r="G60" s="2"/>
      <c r="H60" s="2"/>
      <c r="I60" s="59"/>
      <c r="J60" s="59"/>
      <c r="K60" s="59"/>
      <c r="L60" s="8" t="s">
        <v>22</v>
      </c>
      <c r="M60" s="1">
        <v>5</v>
      </c>
    </row>
    <row r="61" spans="1:13" ht="36" x14ac:dyDescent="0.2">
      <c r="A61" s="1" t="s">
        <v>192</v>
      </c>
      <c r="B61" s="15" t="s">
        <v>134</v>
      </c>
      <c r="C61" s="8" t="s">
        <v>26</v>
      </c>
      <c r="D61" s="13">
        <v>5.5</v>
      </c>
      <c r="E61" s="89">
        <v>5.6</v>
      </c>
      <c r="F61" s="13">
        <v>5.7</v>
      </c>
      <c r="G61" s="13">
        <v>5.8</v>
      </c>
      <c r="H61" s="13">
        <v>5.9</v>
      </c>
      <c r="I61" s="13">
        <v>6</v>
      </c>
      <c r="J61" s="13">
        <v>6.1</v>
      </c>
      <c r="K61" s="13">
        <v>6.2</v>
      </c>
      <c r="L61" s="18"/>
      <c r="M61" s="1" t="s">
        <v>106</v>
      </c>
    </row>
    <row r="62" spans="1:13" ht="84" x14ac:dyDescent="0.2">
      <c r="A62" s="1" t="s">
        <v>193</v>
      </c>
      <c r="B62" s="18" t="s">
        <v>175</v>
      </c>
      <c r="C62" s="18"/>
      <c r="D62" s="18"/>
      <c r="E62" s="80"/>
      <c r="F62" s="18"/>
      <c r="G62" s="18"/>
      <c r="H62" s="18"/>
      <c r="I62" s="18"/>
      <c r="J62" s="18"/>
      <c r="K62" s="18"/>
      <c r="L62" s="8" t="s">
        <v>33</v>
      </c>
      <c r="M62" s="1" t="s">
        <v>107</v>
      </c>
    </row>
    <row r="63" spans="1:13" ht="48" x14ac:dyDescent="0.2">
      <c r="A63" s="1" t="s">
        <v>194</v>
      </c>
      <c r="B63" s="4" t="s">
        <v>135</v>
      </c>
      <c r="C63" s="8" t="s">
        <v>26</v>
      </c>
      <c r="D63" s="9">
        <v>16</v>
      </c>
      <c r="E63" s="78">
        <v>16.100000000000001</v>
      </c>
      <c r="F63" s="9">
        <v>16.2</v>
      </c>
      <c r="G63" s="9">
        <v>16.3</v>
      </c>
      <c r="H63" s="9">
        <v>16.3</v>
      </c>
      <c r="I63" s="9">
        <v>16.3</v>
      </c>
      <c r="J63" s="9">
        <v>16.3</v>
      </c>
      <c r="K63" s="9">
        <v>16.3</v>
      </c>
      <c r="L63" s="8"/>
      <c r="M63" s="1" t="s">
        <v>108</v>
      </c>
    </row>
    <row r="64" spans="1:13" ht="72" x14ac:dyDescent="0.2">
      <c r="A64" s="1" t="s">
        <v>251</v>
      </c>
      <c r="B64" s="2" t="s">
        <v>252</v>
      </c>
      <c r="C64" s="8"/>
      <c r="D64" s="9"/>
      <c r="E64" s="78"/>
      <c r="F64" s="9"/>
      <c r="G64" s="9"/>
      <c r="H64" s="9"/>
      <c r="I64" s="9"/>
      <c r="J64" s="9"/>
      <c r="K64" s="9"/>
      <c r="L64" s="8" t="s">
        <v>255</v>
      </c>
      <c r="M64" s="1"/>
    </row>
    <row r="65" spans="1:14" ht="48" x14ac:dyDescent="0.2">
      <c r="A65" s="1" t="s">
        <v>253</v>
      </c>
      <c r="B65" s="10" t="s">
        <v>254</v>
      </c>
      <c r="C65" s="8" t="s">
        <v>12</v>
      </c>
      <c r="D65" s="9"/>
      <c r="E65" s="78">
        <v>300</v>
      </c>
      <c r="F65" s="9">
        <v>300</v>
      </c>
      <c r="G65" s="9">
        <v>300</v>
      </c>
      <c r="H65" s="9">
        <v>300</v>
      </c>
      <c r="I65" s="9">
        <v>300</v>
      </c>
      <c r="J65" s="9">
        <v>300</v>
      </c>
      <c r="K65" s="9">
        <v>300</v>
      </c>
      <c r="L65" s="8"/>
      <c r="M65" s="1">
        <v>6</v>
      </c>
    </row>
    <row r="66" spans="1:14" x14ac:dyDescent="0.2">
      <c r="A66" s="1" t="s">
        <v>336</v>
      </c>
      <c r="B66" s="4" t="s">
        <v>337</v>
      </c>
      <c r="C66" s="8"/>
      <c r="D66" s="9"/>
      <c r="E66" s="78"/>
      <c r="F66" s="9"/>
      <c r="G66" s="9"/>
      <c r="H66" s="9"/>
      <c r="I66" s="9"/>
      <c r="J66" s="9"/>
      <c r="K66" s="9"/>
      <c r="L66" s="8"/>
      <c r="M66" s="1"/>
    </row>
    <row r="67" spans="1:14" ht="87" customHeight="1" x14ac:dyDescent="0.2">
      <c r="A67" s="43" t="s">
        <v>338</v>
      </c>
      <c r="B67" s="15" t="s">
        <v>339</v>
      </c>
      <c r="C67" s="8" t="s">
        <v>12</v>
      </c>
      <c r="D67" s="9">
        <v>0</v>
      </c>
      <c r="E67" s="78">
        <v>0</v>
      </c>
      <c r="F67" s="9">
        <v>186</v>
      </c>
      <c r="G67" s="9">
        <v>186</v>
      </c>
      <c r="H67" s="9">
        <v>186</v>
      </c>
      <c r="I67" s="9">
        <v>0</v>
      </c>
      <c r="J67" s="9">
        <v>0</v>
      </c>
      <c r="K67" s="9">
        <v>0</v>
      </c>
      <c r="L67" s="110" t="s">
        <v>340</v>
      </c>
      <c r="M67" s="1"/>
    </row>
    <row r="68" spans="1:14" ht="24" x14ac:dyDescent="0.2">
      <c r="A68" s="1"/>
      <c r="B68" s="8" t="s">
        <v>19</v>
      </c>
      <c r="C68" s="8"/>
      <c r="D68" s="8"/>
      <c r="E68" s="75"/>
      <c r="F68" s="8"/>
      <c r="G68" s="8"/>
      <c r="H68" s="8"/>
      <c r="I68" s="8"/>
      <c r="J68" s="8"/>
      <c r="K68" s="8"/>
      <c r="L68" s="8"/>
      <c r="M68" s="1" t="s">
        <v>78</v>
      </c>
    </row>
    <row r="69" spans="1:14" ht="96" x14ac:dyDescent="0.2">
      <c r="A69" s="1" t="s">
        <v>283</v>
      </c>
      <c r="B69" s="8" t="s">
        <v>57</v>
      </c>
      <c r="C69" s="8"/>
      <c r="D69" s="8"/>
      <c r="E69" s="75"/>
      <c r="F69" s="8"/>
      <c r="G69" s="8"/>
      <c r="H69" s="8"/>
      <c r="I69" s="8"/>
      <c r="J69" s="8"/>
      <c r="K69" s="8"/>
      <c r="L69" s="2"/>
      <c r="M69" s="1" t="s">
        <v>79</v>
      </c>
    </row>
    <row r="70" spans="1:14" ht="60" x14ac:dyDescent="0.2">
      <c r="A70" s="1" t="s">
        <v>195</v>
      </c>
      <c r="B70" s="2" t="s">
        <v>176</v>
      </c>
      <c r="C70" s="2"/>
      <c r="D70" s="2"/>
      <c r="E70" s="76"/>
      <c r="F70" s="2"/>
      <c r="G70" s="2"/>
      <c r="H70" s="2"/>
      <c r="I70" s="2"/>
      <c r="J70" s="2"/>
      <c r="K70" s="2"/>
      <c r="L70" s="8" t="s">
        <v>22</v>
      </c>
      <c r="M70" s="1" t="s">
        <v>109</v>
      </c>
    </row>
    <row r="71" spans="1:14" ht="108" x14ac:dyDescent="0.2">
      <c r="A71" s="1" t="s">
        <v>196</v>
      </c>
      <c r="B71" s="4" t="s">
        <v>136</v>
      </c>
      <c r="C71" s="8" t="s">
        <v>21</v>
      </c>
      <c r="D71" s="9">
        <v>12.6</v>
      </c>
      <c r="E71" s="78">
        <v>12.7</v>
      </c>
      <c r="F71" s="9">
        <v>12.8</v>
      </c>
      <c r="G71" s="9">
        <v>12.9</v>
      </c>
      <c r="H71" s="9">
        <v>13</v>
      </c>
      <c r="I71" s="9">
        <v>13</v>
      </c>
      <c r="J71" s="9">
        <v>13</v>
      </c>
      <c r="K71" s="9">
        <v>13</v>
      </c>
      <c r="L71" s="8" t="s">
        <v>52</v>
      </c>
      <c r="M71" s="1"/>
    </row>
    <row r="72" spans="1:14" ht="36" x14ac:dyDescent="0.2">
      <c r="A72" s="1" t="s">
        <v>197</v>
      </c>
      <c r="B72" s="4" t="s">
        <v>271</v>
      </c>
      <c r="C72" s="8" t="s">
        <v>26</v>
      </c>
      <c r="D72" s="9">
        <v>60</v>
      </c>
      <c r="E72" s="78">
        <v>54.5</v>
      </c>
      <c r="F72" s="9">
        <v>41.7</v>
      </c>
      <c r="G72" s="9">
        <v>41.7</v>
      </c>
      <c r="H72" s="9">
        <v>41.7</v>
      </c>
      <c r="I72" s="9">
        <v>41.7</v>
      </c>
      <c r="J72" s="9">
        <v>41.7</v>
      </c>
      <c r="K72" s="9">
        <v>41.7</v>
      </c>
      <c r="L72" s="8"/>
      <c r="M72" s="1"/>
      <c r="N72" s="19" t="s">
        <v>4</v>
      </c>
    </row>
    <row r="73" spans="1:14" ht="60" x14ac:dyDescent="0.2">
      <c r="A73" s="1" t="s">
        <v>284</v>
      </c>
      <c r="B73" s="16" t="s">
        <v>137</v>
      </c>
      <c r="C73" s="8" t="s">
        <v>26</v>
      </c>
      <c r="D73" s="9">
        <v>40</v>
      </c>
      <c r="E73" s="78">
        <v>40</v>
      </c>
      <c r="F73" s="9">
        <v>40</v>
      </c>
      <c r="G73" s="9">
        <v>40</v>
      </c>
      <c r="H73" s="9">
        <v>40</v>
      </c>
      <c r="I73" s="9">
        <v>40</v>
      </c>
      <c r="J73" s="9">
        <v>40</v>
      </c>
      <c r="K73" s="9">
        <v>40</v>
      </c>
      <c r="L73" s="8"/>
      <c r="M73" s="1" t="s">
        <v>80</v>
      </c>
    </row>
    <row r="74" spans="1:14" ht="19.5" customHeight="1" x14ac:dyDescent="0.2">
      <c r="A74" s="161" t="s">
        <v>17</v>
      </c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3"/>
      <c r="M74" s="1" t="s">
        <v>81</v>
      </c>
    </row>
    <row r="75" spans="1:14" ht="93.75" customHeight="1" x14ac:dyDescent="0.2">
      <c r="A75" s="1" t="s">
        <v>280</v>
      </c>
      <c r="B75" s="161" t="s">
        <v>352</v>
      </c>
      <c r="C75" s="162"/>
      <c r="D75" s="162"/>
      <c r="E75" s="162"/>
      <c r="F75" s="162"/>
      <c r="G75" s="162"/>
      <c r="H75" s="162"/>
      <c r="I75" s="162"/>
      <c r="J75" s="162"/>
      <c r="K75" s="163"/>
      <c r="L75" s="2"/>
      <c r="M75" s="1" t="s">
        <v>110</v>
      </c>
    </row>
    <row r="76" spans="1:14" ht="168" x14ac:dyDescent="0.2">
      <c r="A76" s="1" t="s">
        <v>198</v>
      </c>
      <c r="B76" s="2" t="s">
        <v>177</v>
      </c>
      <c r="C76" s="2"/>
      <c r="D76" s="2"/>
      <c r="E76" s="76"/>
      <c r="F76" s="2"/>
      <c r="G76" s="2"/>
      <c r="H76" s="2"/>
      <c r="I76" s="2"/>
      <c r="J76" s="2"/>
      <c r="K76" s="2"/>
      <c r="L76" s="1" t="s">
        <v>53</v>
      </c>
      <c r="M76" s="1" t="s">
        <v>111</v>
      </c>
    </row>
    <row r="77" spans="1:14" ht="48" x14ac:dyDescent="0.2">
      <c r="A77" s="1" t="s">
        <v>199</v>
      </c>
      <c r="B77" s="4" t="s">
        <v>138</v>
      </c>
      <c r="C77" s="8" t="s">
        <v>26</v>
      </c>
      <c r="D77" s="8">
        <v>80</v>
      </c>
      <c r="E77" s="75">
        <v>70</v>
      </c>
      <c r="F77" s="8">
        <v>60</v>
      </c>
      <c r="G77" s="8">
        <v>50</v>
      </c>
      <c r="H77" s="8">
        <v>40</v>
      </c>
      <c r="I77" s="8">
        <v>30</v>
      </c>
      <c r="J77" s="8">
        <v>20</v>
      </c>
      <c r="K77" s="8">
        <v>10</v>
      </c>
      <c r="L77" s="60"/>
      <c r="M77" s="1" t="s">
        <v>112</v>
      </c>
    </row>
    <row r="78" spans="1:14" ht="120" x14ac:dyDescent="0.2">
      <c r="A78" s="1" t="s">
        <v>200</v>
      </c>
      <c r="B78" s="25" t="s">
        <v>139</v>
      </c>
      <c r="C78" s="8" t="s">
        <v>26</v>
      </c>
      <c r="D78" s="8">
        <v>100</v>
      </c>
      <c r="E78" s="75">
        <v>100</v>
      </c>
      <c r="F78" s="8">
        <v>100</v>
      </c>
      <c r="G78" s="8">
        <v>100</v>
      </c>
      <c r="H78" s="8">
        <v>100</v>
      </c>
      <c r="I78" s="8">
        <v>100</v>
      </c>
      <c r="J78" s="8">
        <v>100</v>
      </c>
      <c r="K78" s="8">
        <v>100</v>
      </c>
      <c r="L78" s="1" t="s">
        <v>279</v>
      </c>
      <c r="M78" s="1" t="s">
        <v>113</v>
      </c>
    </row>
    <row r="79" spans="1:14" ht="84" x14ac:dyDescent="0.2">
      <c r="A79" s="1" t="s">
        <v>228</v>
      </c>
      <c r="B79" s="25" t="s">
        <v>229</v>
      </c>
      <c r="C79" s="8" t="s">
        <v>58</v>
      </c>
      <c r="D79" s="8">
        <v>1</v>
      </c>
      <c r="E79" s="75">
        <v>1</v>
      </c>
      <c r="F79" s="8">
        <v>1</v>
      </c>
      <c r="G79" s="8">
        <v>1</v>
      </c>
      <c r="H79" s="8">
        <v>1</v>
      </c>
      <c r="I79" s="8">
        <v>1</v>
      </c>
      <c r="J79" s="8">
        <v>1</v>
      </c>
      <c r="K79" s="8">
        <v>1</v>
      </c>
      <c r="L79" s="61"/>
      <c r="M79" s="1"/>
    </row>
    <row r="80" spans="1:14" ht="60" x14ac:dyDescent="0.2">
      <c r="A80" s="1" t="s">
        <v>299</v>
      </c>
      <c r="B80" s="25" t="s">
        <v>300</v>
      </c>
      <c r="C80" s="8" t="s">
        <v>12</v>
      </c>
      <c r="D80" s="8"/>
      <c r="E80" s="94">
        <v>300</v>
      </c>
      <c r="F80" s="8"/>
      <c r="G80" s="8"/>
      <c r="H80" s="8"/>
      <c r="I80" s="8"/>
      <c r="J80" s="8"/>
      <c r="K80" s="8"/>
      <c r="L80" s="61"/>
      <c r="M80" s="1"/>
    </row>
    <row r="81" spans="1:13" ht="48" x14ac:dyDescent="0.2">
      <c r="A81" s="1" t="s">
        <v>201</v>
      </c>
      <c r="B81" s="61" t="s">
        <v>178</v>
      </c>
      <c r="C81" s="61"/>
      <c r="D81" s="61"/>
      <c r="E81" s="90"/>
      <c r="F81" s="61"/>
      <c r="G81" s="61"/>
      <c r="H81" s="61"/>
      <c r="I81" s="61"/>
      <c r="J81" s="61"/>
      <c r="K81" s="61"/>
      <c r="L81" s="8" t="s">
        <v>30</v>
      </c>
      <c r="M81" s="1"/>
    </row>
    <row r="82" spans="1:13" ht="72" x14ac:dyDescent="0.2">
      <c r="A82" s="1" t="s">
        <v>202</v>
      </c>
      <c r="B82" s="25" t="s">
        <v>140</v>
      </c>
      <c r="C82" s="8" t="s">
        <v>26</v>
      </c>
      <c r="D82" s="9">
        <v>30</v>
      </c>
      <c r="E82" s="78">
        <v>40</v>
      </c>
      <c r="F82" s="9">
        <v>50</v>
      </c>
      <c r="G82" s="9">
        <v>60</v>
      </c>
      <c r="H82" s="9">
        <v>70</v>
      </c>
      <c r="I82" s="9">
        <v>80</v>
      </c>
      <c r="J82" s="9">
        <v>90</v>
      </c>
      <c r="K82" s="9">
        <v>100</v>
      </c>
      <c r="L82" s="3"/>
      <c r="M82" s="1"/>
    </row>
    <row r="83" spans="1:13" ht="48" x14ac:dyDescent="0.2">
      <c r="A83" s="1" t="s">
        <v>203</v>
      </c>
      <c r="B83" s="62" t="s">
        <v>179</v>
      </c>
      <c r="C83" s="3"/>
      <c r="D83" s="3"/>
      <c r="E83" s="81"/>
      <c r="F83" s="3"/>
      <c r="G83" s="3"/>
      <c r="H83" s="3"/>
      <c r="I83" s="44"/>
      <c r="J83" s="44"/>
      <c r="K83" s="44"/>
      <c r="L83" s="169" t="s">
        <v>8</v>
      </c>
      <c r="M83" s="1"/>
    </row>
    <row r="84" spans="1:13" ht="48" x14ac:dyDescent="0.2">
      <c r="A84" s="1" t="s">
        <v>204</v>
      </c>
      <c r="B84" s="25" t="s">
        <v>141</v>
      </c>
      <c r="C84" s="3" t="s">
        <v>58</v>
      </c>
      <c r="D84" s="3">
        <v>1</v>
      </c>
      <c r="E84" s="81">
        <v>0</v>
      </c>
      <c r="F84" s="3">
        <v>1</v>
      </c>
      <c r="G84" s="3">
        <v>0</v>
      </c>
      <c r="H84" s="3">
        <v>0</v>
      </c>
      <c r="I84" s="3">
        <v>0</v>
      </c>
      <c r="J84" s="3">
        <v>1</v>
      </c>
      <c r="K84" s="3">
        <v>1</v>
      </c>
      <c r="L84" s="169"/>
      <c r="M84" s="1"/>
    </row>
    <row r="85" spans="1:13" ht="60" x14ac:dyDescent="0.2">
      <c r="A85" s="1" t="s">
        <v>205</v>
      </c>
      <c r="B85" s="25" t="s">
        <v>142</v>
      </c>
      <c r="C85" s="3" t="s">
        <v>58</v>
      </c>
      <c r="D85" s="3">
        <v>1</v>
      </c>
      <c r="E85" s="81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169"/>
      <c r="M85" s="1" t="s">
        <v>272</v>
      </c>
    </row>
    <row r="86" spans="1:13" ht="48" x14ac:dyDescent="0.2">
      <c r="A86" s="1" t="s">
        <v>206</v>
      </c>
      <c r="B86" s="25" t="s">
        <v>143</v>
      </c>
      <c r="C86" s="8" t="s">
        <v>26</v>
      </c>
      <c r="D86" s="3" t="s">
        <v>9</v>
      </c>
      <c r="E86" s="81" t="s">
        <v>9</v>
      </c>
      <c r="F86" s="3" t="s">
        <v>9</v>
      </c>
      <c r="G86" s="3" t="s">
        <v>9</v>
      </c>
      <c r="H86" s="3" t="s">
        <v>9</v>
      </c>
      <c r="I86" s="3" t="s">
        <v>9</v>
      </c>
      <c r="J86" s="3" t="str">
        <f t="shared" ref="J86:K88" si="3">$I$86</f>
        <v>-</v>
      </c>
      <c r="K86" s="3" t="str">
        <f t="shared" si="3"/>
        <v>-</v>
      </c>
      <c r="L86" s="3"/>
      <c r="M86" s="1"/>
    </row>
    <row r="87" spans="1:13" ht="24" x14ac:dyDescent="0.2">
      <c r="A87" s="1"/>
      <c r="B87" s="25" t="s">
        <v>13</v>
      </c>
      <c r="C87" s="3"/>
      <c r="D87" s="3" t="s">
        <v>9</v>
      </c>
      <c r="E87" s="81" t="s">
        <v>9</v>
      </c>
      <c r="F87" s="3" t="s">
        <v>9</v>
      </c>
      <c r="G87" s="3" t="s">
        <v>9</v>
      </c>
      <c r="H87" s="3" t="s">
        <v>9</v>
      </c>
      <c r="I87" s="3" t="s">
        <v>9</v>
      </c>
      <c r="J87" s="3" t="str">
        <f t="shared" si="3"/>
        <v>-</v>
      </c>
      <c r="K87" s="3" t="str">
        <f t="shared" si="3"/>
        <v>-</v>
      </c>
      <c r="L87" s="3"/>
      <c r="M87" s="1"/>
    </row>
    <row r="88" spans="1:13" s="63" customFormat="1" ht="24" x14ac:dyDescent="0.2">
      <c r="A88" s="1"/>
      <c r="B88" s="25" t="s">
        <v>14</v>
      </c>
      <c r="C88" s="3"/>
      <c r="D88" s="3" t="s">
        <v>9</v>
      </c>
      <c r="E88" s="81" t="s">
        <v>9</v>
      </c>
      <c r="F88" s="3" t="s">
        <v>9</v>
      </c>
      <c r="G88" s="3" t="s">
        <v>9</v>
      </c>
      <c r="H88" s="3" t="s">
        <v>9</v>
      </c>
      <c r="I88" s="3" t="s">
        <v>9</v>
      </c>
      <c r="J88" s="3" t="str">
        <f t="shared" si="3"/>
        <v>-</v>
      </c>
      <c r="K88" s="3" t="str">
        <f t="shared" si="3"/>
        <v>-</v>
      </c>
      <c r="L88" s="3"/>
      <c r="M88" s="1"/>
    </row>
    <row r="89" spans="1:13" ht="24" x14ac:dyDescent="0.2">
      <c r="A89" s="1"/>
      <c r="B89" s="25" t="s">
        <v>15</v>
      </c>
      <c r="C89" s="3"/>
      <c r="D89" s="3" t="s">
        <v>9</v>
      </c>
      <c r="E89" s="81" t="s">
        <v>9</v>
      </c>
      <c r="F89" s="3" t="s">
        <v>9</v>
      </c>
      <c r="G89" s="3" t="s">
        <v>9</v>
      </c>
      <c r="H89" s="3" t="s">
        <v>9</v>
      </c>
      <c r="I89" s="3" t="s">
        <v>9</v>
      </c>
      <c r="J89" s="3"/>
      <c r="K89" s="3" t="str">
        <f>$I$86</f>
        <v>-</v>
      </c>
      <c r="L89" s="3"/>
    </row>
    <row r="90" spans="1:13" ht="36" x14ac:dyDescent="0.2">
      <c r="A90" s="34" t="s">
        <v>232</v>
      </c>
      <c r="B90" s="2" t="s">
        <v>231</v>
      </c>
      <c r="C90" s="3"/>
      <c r="D90" s="3"/>
      <c r="E90" s="81"/>
      <c r="F90" s="3"/>
      <c r="G90" s="3"/>
      <c r="H90" s="3"/>
      <c r="I90" s="3"/>
      <c r="J90" s="3"/>
      <c r="K90" s="3"/>
      <c r="L90" s="3" t="s">
        <v>276</v>
      </c>
      <c r="M90" s="11"/>
    </row>
    <row r="91" spans="1:13" ht="48" x14ac:dyDescent="0.2">
      <c r="A91" s="34" t="s">
        <v>233</v>
      </c>
      <c r="B91" s="4" t="s">
        <v>241</v>
      </c>
      <c r="C91" s="3" t="s">
        <v>58</v>
      </c>
      <c r="D91" s="3">
        <v>5</v>
      </c>
      <c r="E91" s="81">
        <v>6</v>
      </c>
      <c r="F91" s="3">
        <v>5</v>
      </c>
      <c r="G91" s="3">
        <v>4</v>
      </c>
      <c r="H91" s="3" t="str">
        <f>$G$89</f>
        <v>-</v>
      </c>
      <c r="I91" s="3" t="str">
        <f>$G$89</f>
        <v>-</v>
      </c>
      <c r="J91" s="3" t="str">
        <f>$G$89</f>
        <v>-</v>
      </c>
      <c r="K91" s="3" t="str">
        <f>$G$89</f>
        <v>-</v>
      </c>
      <c r="L91" s="3"/>
      <c r="M91" s="5"/>
    </row>
    <row r="92" spans="1:13" ht="24" x14ac:dyDescent="0.2">
      <c r="A92" s="1" t="s">
        <v>238</v>
      </c>
      <c r="B92" s="2" t="s">
        <v>237</v>
      </c>
      <c r="C92" s="3"/>
      <c r="D92" s="3"/>
      <c r="E92" s="81"/>
      <c r="F92" s="3"/>
      <c r="G92" s="3"/>
      <c r="H92" s="3"/>
      <c r="I92" s="3"/>
      <c r="J92" s="3"/>
      <c r="K92" s="3"/>
      <c r="L92" s="3" t="str">
        <f>$L$90</f>
        <v>Отчеты образовательных организаций</v>
      </c>
      <c r="M92" s="1"/>
    </row>
    <row r="93" spans="1:13" ht="24" x14ac:dyDescent="0.2">
      <c r="A93" s="1" t="s">
        <v>239</v>
      </c>
      <c r="B93" s="4" t="s">
        <v>240</v>
      </c>
      <c r="C93" s="3" t="s">
        <v>26</v>
      </c>
      <c r="D93" s="3" t="str">
        <f>$D$89</f>
        <v>-</v>
      </c>
      <c r="E93" s="81">
        <v>100</v>
      </c>
      <c r="F93" s="3">
        <v>100</v>
      </c>
      <c r="G93" s="3">
        <v>100</v>
      </c>
      <c r="H93" s="3">
        <v>100</v>
      </c>
      <c r="I93" s="3">
        <v>100</v>
      </c>
      <c r="J93" s="3">
        <v>100</v>
      </c>
      <c r="K93" s="3">
        <v>100</v>
      </c>
      <c r="L93" s="3" t="s">
        <v>276</v>
      </c>
      <c r="M93" s="1">
        <v>7</v>
      </c>
    </row>
    <row r="94" spans="1:13" ht="24" x14ac:dyDescent="0.2">
      <c r="A94" s="1" t="s">
        <v>242</v>
      </c>
      <c r="B94" s="4" t="s">
        <v>246</v>
      </c>
      <c r="C94" s="3" t="s">
        <v>58</v>
      </c>
      <c r="D94" s="3" t="str">
        <f>$D$89</f>
        <v>-</v>
      </c>
      <c r="E94" s="81">
        <v>24</v>
      </c>
      <c r="F94" s="3">
        <v>23</v>
      </c>
      <c r="G94" s="3">
        <v>23</v>
      </c>
      <c r="H94" s="3">
        <v>23</v>
      </c>
      <c r="I94" s="3">
        <v>23</v>
      </c>
      <c r="J94" s="3">
        <v>23</v>
      </c>
      <c r="K94" s="3">
        <v>23</v>
      </c>
      <c r="L94" s="3" t="s">
        <v>276</v>
      </c>
      <c r="M94" s="1" t="s">
        <v>82</v>
      </c>
    </row>
    <row r="95" spans="1:13" ht="36" x14ac:dyDescent="0.2">
      <c r="A95" s="1" t="s">
        <v>243</v>
      </c>
      <c r="B95" s="4" t="s">
        <v>244</v>
      </c>
      <c r="C95" s="3" t="s">
        <v>58</v>
      </c>
      <c r="D95" s="3" t="str">
        <f>$D$89</f>
        <v>-</v>
      </c>
      <c r="E95" s="81">
        <v>13</v>
      </c>
      <c r="F95" s="3">
        <v>16</v>
      </c>
      <c r="G95" s="3">
        <v>12</v>
      </c>
      <c r="H95" s="3">
        <v>0</v>
      </c>
      <c r="I95" s="3">
        <v>0</v>
      </c>
      <c r="J95" s="3">
        <v>0</v>
      </c>
      <c r="K95" s="3">
        <v>0</v>
      </c>
      <c r="L95" s="19"/>
      <c r="M95" s="1" t="s">
        <v>83</v>
      </c>
    </row>
    <row r="96" spans="1:13" ht="38.25" x14ac:dyDescent="0.2">
      <c r="A96" s="64" t="s">
        <v>258</v>
      </c>
      <c r="B96" s="6" t="s">
        <v>250</v>
      </c>
      <c r="C96" s="7" t="s">
        <v>58</v>
      </c>
      <c r="D96" s="7"/>
      <c r="E96" s="91">
        <v>10</v>
      </c>
      <c r="F96" s="7">
        <v>9</v>
      </c>
      <c r="G96" s="7">
        <v>7</v>
      </c>
      <c r="H96" s="7"/>
      <c r="I96" s="7"/>
      <c r="J96" s="7"/>
      <c r="K96" s="7"/>
      <c r="L96" s="65"/>
      <c r="M96" s="1" t="s">
        <v>84</v>
      </c>
    </row>
    <row r="97" spans="1:13" ht="38.25" x14ac:dyDescent="0.2">
      <c r="A97" s="112" t="s">
        <v>341</v>
      </c>
      <c r="B97" s="6" t="s">
        <v>342</v>
      </c>
      <c r="C97" s="7" t="s">
        <v>58</v>
      </c>
      <c r="D97" s="7">
        <v>0</v>
      </c>
      <c r="E97" s="91">
        <v>0</v>
      </c>
      <c r="F97" s="7">
        <v>40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3" t="s">
        <v>276</v>
      </c>
      <c r="M97" s="1"/>
    </row>
    <row r="98" spans="1:13" ht="25.5" x14ac:dyDescent="0.2">
      <c r="A98" s="112" t="s">
        <v>344</v>
      </c>
      <c r="B98" s="6" t="s">
        <v>343</v>
      </c>
      <c r="C98" s="7" t="s">
        <v>58</v>
      </c>
      <c r="D98" s="7">
        <v>0</v>
      </c>
      <c r="E98" s="91">
        <v>0</v>
      </c>
      <c r="F98" s="7">
        <v>24</v>
      </c>
      <c r="G98" s="7">
        <v>0</v>
      </c>
      <c r="H98" s="7">
        <v>0</v>
      </c>
      <c r="I98" s="7"/>
      <c r="J98" s="7"/>
      <c r="K98" s="7"/>
      <c r="L98" s="3" t="s">
        <v>276</v>
      </c>
      <c r="M98" s="1"/>
    </row>
    <row r="99" spans="1:13" ht="25.5" x14ac:dyDescent="0.2">
      <c r="A99" s="111" t="s">
        <v>346</v>
      </c>
      <c r="B99" s="6" t="s">
        <v>345</v>
      </c>
      <c r="C99" s="7" t="s">
        <v>58</v>
      </c>
      <c r="D99" s="7">
        <v>0</v>
      </c>
      <c r="E99" s="91">
        <v>0</v>
      </c>
      <c r="F99" s="7">
        <v>40</v>
      </c>
      <c r="G99" s="7">
        <v>0</v>
      </c>
      <c r="H99" s="7">
        <v>0</v>
      </c>
      <c r="I99" s="7">
        <v>0</v>
      </c>
      <c r="J99" s="7">
        <v>0</v>
      </c>
      <c r="K99" s="7"/>
      <c r="L99" s="3" t="s">
        <v>276</v>
      </c>
      <c r="M99" s="109"/>
    </row>
    <row r="100" spans="1:13" ht="24" x14ac:dyDescent="0.2">
      <c r="A100" s="112" t="s">
        <v>347</v>
      </c>
      <c r="B100" s="6" t="s">
        <v>348</v>
      </c>
      <c r="C100" s="7" t="s">
        <v>58</v>
      </c>
      <c r="D100" s="7">
        <v>0</v>
      </c>
      <c r="E100" s="91">
        <v>0</v>
      </c>
      <c r="F100" s="7">
        <v>11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3" t="s">
        <v>276</v>
      </c>
      <c r="M100" s="1"/>
    </row>
    <row r="101" spans="1:13" ht="25.5" x14ac:dyDescent="0.2">
      <c r="A101" s="112" t="s">
        <v>349</v>
      </c>
      <c r="B101" s="6" t="s">
        <v>350</v>
      </c>
      <c r="C101" s="7" t="s">
        <v>58</v>
      </c>
      <c r="D101" s="7">
        <v>0</v>
      </c>
      <c r="E101" s="91">
        <v>0</v>
      </c>
      <c r="F101" s="7">
        <v>40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3" t="s">
        <v>276</v>
      </c>
      <c r="M101" s="1"/>
    </row>
    <row r="102" spans="1:13" ht="127.5" x14ac:dyDescent="0.2">
      <c r="A102" s="112" t="s">
        <v>351</v>
      </c>
      <c r="B102" s="6" t="s">
        <v>353</v>
      </c>
      <c r="C102" s="6"/>
      <c r="D102" s="6">
        <v>0</v>
      </c>
      <c r="E102" s="6">
        <v>0</v>
      </c>
      <c r="F102" s="6">
        <v>1</v>
      </c>
      <c r="G102" s="6">
        <v>1</v>
      </c>
      <c r="H102" s="6">
        <v>1</v>
      </c>
      <c r="I102" s="6">
        <v>0</v>
      </c>
      <c r="J102" s="6">
        <v>0</v>
      </c>
      <c r="K102" s="6"/>
      <c r="L102" s="113" t="s">
        <v>276</v>
      </c>
      <c r="M102" s="1"/>
    </row>
    <row r="103" spans="1:13" ht="25.5" x14ac:dyDescent="0.2">
      <c r="A103" s="112" t="s">
        <v>354</v>
      </c>
      <c r="B103" s="115" t="s">
        <v>357</v>
      </c>
      <c r="C103" s="7" t="s">
        <v>12</v>
      </c>
      <c r="D103" s="7">
        <v>0</v>
      </c>
      <c r="E103" s="91">
        <v>0</v>
      </c>
      <c r="F103" s="7">
        <v>639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114" t="s">
        <v>276</v>
      </c>
      <c r="M103" s="1"/>
    </row>
    <row r="104" spans="1:13" ht="25.5" x14ac:dyDescent="0.2">
      <c r="A104" s="112" t="s">
        <v>355</v>
      </c>
      <c r="B104" s="115" t="s">
        <v>358</v>
      </c>
      <c r="C104" s="7" t="s">
        <v>12</v>
      </c>
      <c r="D104" s="7">
        <v>0</v>
      </c>
      <c r="E104" s="91">
        <v>0</v>
      </c>
      <c r="F104" s="7">
        <v>228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114" t="s">
        <v>276</v>
      </c>
      <c r="M104" s="1"/>
    </row>
    <row r="105" spans="1:13" ht="25.5" x14ac:dyDescent="0.2">
      <c r="A105" s="112" t="s">
        <v>356</v>
      </c>
      <c r="B105" s="115" t="s">
        <v>359</v>
      </c>
      <c r="C105" s="7" t="s">
        <v>12</v>
      </c>
      <c r="D105" s="7">
        <v>0</v>
      </c>
      <c r="E105" s="91">
        <v>0</v>
      </c>
      <c r="F105" s="7">
        <v>129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114" t="s">
        <v>276</v>
      </c>
      <c r="M105" s="1"/>
    </row>
    <row r="106" spans="1:13" ht="12.75" customHeight="1" x14ac:dyDescent="0.2">
      <c r="A106" s="171" t="s">
        <v>235</v>
      </c>
      <c r="B106" s="172"/>
      <c r="C106" s="172"/>
      <c r="D106" s="172"/>
      <c r="E106" s="172"/>
      <c r="F106" s="172"/>
      <c r="G106" s="172"/>
      <c r="H106" s="172"/>
      <c r="I106" s="172"/>
      <c r="J106" s="172"/>
      <c r="K106" s="172"/>
      <c r="L106" s="172"/>
      <c r="M106" s="73"/>
    </row>
    <row r="107" spans="1:13" ht="25.5" customHeight="1" x14ac:dyDescent="0.2">
      <c r="A107" s="1" t="s">
        <v>281</v>
      </c>
      <c r="B107" s="171" t="s">
        <v>18</v>
      </c>
      <c r="C107" s="172"/>
      <c r="D107" s="172"/>
      <c r="E107" s="172"/>
      <c r="F107" s="172"/>
      <c r="G107" s="172"/>
      <c r="H107" s="172"/>
      <c r="I107" s="172"/>
      <c r="J107" s="172"/>
      <c r="K107" s="173"/>
      <c r="L107" s="3"/>
      <c r="M107" s="1" t="s">
        <v>114</v>
      </c>
    </row>
    <row r="108" spans="1:13" ht="36" x14ac:dyDescent="0.2">
      <c r="A108" s="1" t="s">
        <v>207</v>
      </c>
      <c r="B108" s="66" t="s">
        <v>180</v>
      </c>
      <c r="C108" s="3"/>
      <c r="D108" s="3"/>
      <c r="E108" s="81"/>
      <c r="F108" s="3"/>
      <c r="G108" s="3"/>
      <c r="H108" s="3"/>
      <c r="I108" s="3"/>
      <c r="J108" s="3"/>
      <c r="K108" s="3"/>
      <c r="L108" s="3" t="s">
        <v>1</v>
      </c>
      <c r="M108" s="1" t="s">
        <v>115</v>
      </c>
    </row>
    <row r="109" spans="1:13" ht="24" x14ac:dyDescent="0.2">
      <c r="A109" s="1" t="s">
        <v>208</v>
      </c>
      <c r="B109" s="16" t="s">
        <v>144</v>
      </c>
      <c r="C109" s="8" t="s">
        <v>26</v>
      </c>
      <c r="D109" s="8">
        <v>100</v>
      </c>
      <c r="E109" s="75">
        <v>100</v>
      </c>
      <c r="F109" s="8">
        <v>100</v>
      </c>
      <c r="G109" s="8">
        <v>100</v>
      </c>
      <c r="H109" s="8">
        <v>100</v>
      </c>
      <c r="I109" s="8">
        <v>100</v>
      </c>
      <c r="J109" s="8">
        <v>100</v>
      </c>
      <c r="K109" s="8">
        <v>100</v>
      </c>
      <c r="L109" s="18"/>
      <c r="M109" s="1" t="s">
        <v>116</v>
      </c>
    </row>
    <row r="110" spans="1:13" ht="24" x14ac:dyDescent="0.2">
      <c r="A110" s="1" t="s">
        <v>209</v>
      </c>
      <c r="B110" s="18" t="s">
        <v>181</v>
      </c>
      <c r="C110" s="67"/>
      <c r="D110" s="18"/>
      <c r="E110" s="80"/>
      <c r="F110" s="18"/>
      <c r="G110" s="18"/>
      <c r="H110" s="18"/>
      <c r="I110" s="44"/>
      <c r="J110" s="44"/>
      <c r="K110" s="44"/>
      <c r="L110" s="3" t="s">
        <v>1</v>
      </c>
      <c r="M110" s="1" t="s">
        <v>117</v>
      </c>
    </row>
    <row r="111" spans="1:13" ht="24" x14ac:dyDescent="0.2">
      <c r="A111" s="1" t="s">
        <v>210</v>
      </c>
      <c r="B111" s="16" t="s">
        <v>145</v>
      </c>
      <c r="C111" s="8" t="s">
        <v>58</v>
      </c>
      <c r="D111" s="8">
        <v>22</v>
      </c>
      <c r="E111" s="75">
        <v>24</v>
      </c>
      <c r="F111" s="8">
        <v>25</v>
      </c>
      <c r="G111" s="8">
        <v>26</v>
      </c>
      <c r="H111" s="8">
        <v>26</v>
      </c>
      <c r="I111" s="8">
        <v>26</v>
      </c>
      <c r="J111" s="8">
        <v>24</v>
      </c>
      <c r="K111" s="8">
        <v>24</v>
      </c>
      <c r="L111" s="3" t="s">
        <v>1</v>
      </c>
      <c r="M111" s="1"/>
    </row>
    <row r="112" spans="1:13" ht="24" x14ac:dyDescent="0.2">
      <c r="A112" s="1" t="s">
        <v>211</v>
      </c>
      <c r="B112" s="16" t="s">
        <v>146</v>
      </c>
      <c r="C112" s="8" t="s">
        <v>12</v>
      </c>
      <c r="D112" s="8">
        <v>180</v>
      </c>
      <c r="E112" s="75">
        <v>175</v>
      </c>
      <c r="F112" s="8">
        <v>170</v>
      </c>
      <c r="G112" s="8">
        <v>170</v>
      </c>
      <c r="H112" s="8">
        <v>170</v>
      </c>
      <c r="I112" s="8">
        <v>170</v>
      </c>
      <c r="J112" s="8">
        <v>170</v>
      </c>
      <c r="K112" s="8">
        <v>170</v>
      </c>
      <c r="L112" s="18"/>
      <c r="M112" s="1">
        <v>8</v>
      </c>
    </row>
    <row r="113" spans="1:13" ht="48" x14ac:dyDescent="0.2">
      <c r="A113" s="1" t="s">
        <v>212</v>
      </c>
      <c r="B113" s="18" t="s">
        <v>182</v>
      </c>
      <c r="C113" s="67"/>
      <c r="D113" s="18"/>
      <c r="E113" s="80"/>
      <c r="F113" s="18"/>
      <c r="G113" s="18"/>
      <c r="H113" s="18"/>
      <c r="I113" s="44"/>
      <c r="J113" s="44"/>
      <c r="K113" s="44"/>
      <c r="L113" s="3" t="s">
        <v>61</v>
      </c>
      <c r="M113" s="1" t="s">
        <v>86</v>
      </c>
    </row>
    <row r="114" spans="1:13" ht="72" x14ac:dyDescent="0.2">
      <c r="A114" s="1" t="s">
        <v>213</v>
      </c>
      <c r="B114" s="16" t="s">
        <v>147</v>
      </c>
      <c r="C114" s="8" t="s">
        <v>26</v>
      </c>
      <c r="D114" s="8">
        <v>100</v>
      </c>
      <c r="E114" s="75">
        <v>100</v>
      </c>
      <c r="F114" s="8">
        <v>100</v>
      </c>
      <c r="G114" s="8">
        <v>100</v>
      </c>
      <c r="H114" s="8">
        <v>100</v>
      </c>
      <c r="I114" s="8">
        <v>100</v>
      </c>
      <c r="J114" s="8">
        <v>100</v>
      </c>
      <c r="K114" s="8">
        <v>100</v>
      </c>
      <c r="L114" s="3" t="s">
        <v>61</v>
      </c>
      <c r="M114" s="1" t="s">
        <v>87</v>
      </c>
    </row>
    <row r="115" spans="1:13" ht="48" x14ac:dyDescent="0.2">
      <c r="A115" s="1" t="s">
        <v>214</v>
      </c>
      <c r="B115" s="16" t="s">
        <v>247</v>
      </c>
      <c r="C115" s="8" t="s">
        <v>26</v>
      </c>
      <c r="D115" s="8">
        <v>100</v>
      </c>
      <c r="E115" s="75">
        <v>100</v>
      </c>
      <c r="F115" s="8">
        <v>100</v>
      </c>
      <c r="G115" s="8">
        <v>100</v>
      </c>
      <c r="H115" s="8">
        <v>100</v>
      </c>
      <c r="I115" s="8">
        <v>100</v>
      </c>
      <c r="J115" s="8">
        <v>100</v>
      </c>
      <c r="K115" s="8">
        <v>100</v>
      </c>
      <c r="L115" s="8" t="s">
        <v>59</v>
      </c>
      <c r="M115" s="1" t="s">
        <v>118</v>
      </c>
    </row>
    <row r="116" spans="1:13" ht="36" x14ac:dyDescent="0.2">
      <c r="A116" s="1" t="s">
        <v>215</v>
      </c>
      <c r="B116" s="16" t="s">
        <v>148</v>
      </c>
      <c r="C116" s="26" t="s">
        <v>26</v>
      </c>
      <c r="D116" s="26">
        <v>100</v>
      </c>
      <c r="E116" s="92">
        <v>100</v>
      </c>
      <c r="F116" s="26">
        <v>100</v>
      </c>
      <c r="G116" s="26">
        <v>100</v>
      </c>
      <c r="H116" s="26">
        <v>100</v>
      </c>
      <c r="I116" s="26">
        <v>100</v>
      </c>
      <c r="J116" s="26">
        <v>100</v>
      </c>
      <c r="K116" s="26">
        <v>100</v>
      </c>
      <c r="L116" s="8" t="s">
        <v>59</v>
      </c>
      <c r="M116" s="1" t="s">
        <v>119</v>
      </c>
    </row>
    <row r="117" spans="1:13" ht="36" x14ac:dyDescent="0.2">
      <c r="A117" s="1" t="s">
        <v>216</v>
      </c>
      <c r="B117" s="68" t="s">
        <v>226</v>
      </c>
      <c r="C117" s="26" t="s">
        <v>58</v>
      </c>
      <c r="D117" s="26">
        <v>10</v>
      </c>
      <c r="E117" s="92">
        <v>10</v>
      </c>
      <c r="F117" s="26">
        <v>10</v>
      </c>
      <c r="G117" s="26">
        <v>10</v>
      </c>
      <c r="H117" s="26">
        <v>10</v>
      </c>
      <c r="I117" s="26">
        <v>10</v>
      </c>
      <c r="J117" s="26">
        <v>10</v>
      </c>
      <c r="K117" s="26">
        <v>10</v>
      </c>
      <c r="L117" s="65"/>
      <c r="M117" s="1" t="s">
        <v>120</v>
      </c>
    </row>
    <row r="118" spans="1:13" ht="12.75" customHeight="1" x14ac:dyDescent="0.2">
      <c r="A118" s="171" t="s">
        <v>6</v>
      </c>
      <c r="B118" s="172"/>
      <c r="C118" s="172"/>
      <c r="D118" s="172"/>
      <c r="E118" s="172"/>
      <c r="F118" s="172"/>
      <c r="G118" s="172"/>
      <c r="H118" s="172"/>
      <c r="I118" s="172"/>
      <c r="J118" s="172"/>
      <c r="K118" s="172"/>
      <c r="L118" s="172"/>
      <c r="M118" s="73"/>
    </row>
    <row r="119" spans="1:13" ht="51" customHeight="1" x14ac:dyDescent="0.2">
      <c r="A119" s="1" t="s">
        <v>282</v>
      </c>
      <c r="B119" s="171" t="s">
        <v>85</v>
      </c>
      <c r="C119" s="172"/>
      <c r="D119" s="172"/>
      <c r="E119" s="172"/>
      <c r="F119" s="172"/>
      <c r="G119" s="172"/>
      <c r="H119" s="172"/>
      <c r="I119" s="172"/>
      <c r="J119" s="172"/>
      <c r="K119" s="173"/>
      <c r="L119" s="3"/>
      <c r="M119" s="166" t="s">
        <v>121</v>
      </c>
    </row>
    <row r="120" spans="1:13" ht="72" x14ac:dyDescent="0.2">
      <c r="A120" s="1" t="s">
        <v>217</v>
      </c>
      <c r="B120" s="25" t="s">
        <v>183</v>
      </c>
      <c r="C120" s="3"/>
      <c r="D120" s="3"/>
      <c r="E120" s="81"/>
      <c r="F120" s="3"/>
      <c r="G120" s="3"/>
      <c r="H120" s="3"/>
      <c r="I120" s="3"/>
      <c r="J120" s="3"/>
      <c r="K120" s="3"/>
      <c r="L120" s="69" t="s">
        <v>10</v>
      </c>
      <c r="M120" s="167"/>
    </row>
    <row r="121" spans="1:13" ht="48" x14ac:dyDescent="0.2">
      <c r="A121" s="1" t="s">
        <v>218</v>
      </c>
      <c r="B121" s="16" t="s">
        <v>149</v>
      </c>
      <c r="C121" s="26" t="s">
        <v>58</v>
      </c>
      <c r="D121" s="26">
        <v>1</v>
      </c>
      <c r="E121" s="92">
        <v>1</v>
      </c>
      <c r="F121" s="26">
        <v>1</v>
      </c>
      <c r="G121" s="26">
        <v>1</v>
      </c>
      <c r="H121" s="26">
        <v>1</v>
      </c>
      <c r="I121" s="26">
        <v>1</v>
      </c>
      <c r="J121" s="26">
        <v>1</v>
      </c>
      <c r="K121" s="26">
        <v>1</v>
      </c>
      <c r="L121" s="3"/>
      <c r="M121" s="168"/>
    </row>
    <row r="122" spans="1:13" ht="60" x14ac:dyDescent="0.2">
      <c r="A122" s="1" t="s">
        <v>219</v>
      </c>
      <c r="B122" s="25" t="s">
        <v>184</v>
      </c>
      <c r="C122" s="3"/>
      <c r="D122" s="3"/>
      <c r="E122" s="81"/>
      <c r="F122" s="3"/>
      <c r="G122" s="3"/>
      <c r="H122" s="3"/>
      <c r="I122" s="3"/>
      <c r="J122" s="3"/>
      <c r="K122" s="3"/>
      <c r="L122" s="3" t="s">
        <v>10</v>
      </c>
      <c r="M122" s="33" t="s">
        <v>257</v>
      </c>
    </row>
    <row r="123" spans="1:13" ht="60" x14ac:dyDescent="0.2">
      <c r="A123" s="1" t="s">
        <v>220</v>
      </c>
      <c r="B123" s="16" t="s">
        <v>273</v>
      </c>
      <c r="C123" s="26" t="s">
        <v>58</v>
      </c>
      <c r="D123" s="26">
        <v>0</v>
      </c>
      <c r="E123" s="92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7" t="s">
        <v>10</v>
      </c>
      <c r="M123" s="33"/>
    </row>
    <row r="124" spans="1:13" ht="60" x14ac:dyDescent="0.2">
      <c r="A124" s="1" t="s">
        <v>221</v>
      </c>
      <c r="B124" s="28" t="s">
        <v>150</v>
      </c>
      <c r="C124" s="29" t="s">
        <v>11</v>
      </c>
      <c r="D124" s="26">
        <v>0</v>
      </c>
      <c r="E124" s="92">
        <v>2</v>
      </c>
      <c r="F124" s="26">
        <v>2</v>
      </c>
      <c r="G124" s="26">
        <v>1</v>
      </c>
      <c r="H124" s="26">
        <v>1</v>
      </c>
      <c r="I124" s="26">
        <v>1</v>
      </c>
      <c r="J124" s="26">
        <v>1</v>
      </c>
      <c r="K124" s="26">
        <v>1</v>
      </c>
      <c r="L124" s="27" t="s">
        <v>10</v>
      </c>
    </row>
    <row r="125" spans="1:13" ht="60" x14ac:dyDescent="0.2">
      <c r="A125" s="1" t="s">
        <v>222</v>
      </c>
      <c r="B125" s="28" t="s">
        <v>274</v>
      </c>
      <c r="C125" s="32" t="s">
        <v>26</v>
      </c>
      <c r="D125" s="32">
        <v>10</v>
      </c>
      <c r="E125" s="85">
        <v>14</v>
      </c>
      <c r="F125" s="32">
        <v>14.5</v>
      </c>
      <c r="G125" s="32">
        <v>15</v>
      </c>
      <c r="H125" s="32">
        <v>15.5</v>
      </c>
      <c r="I125" s="32">
        <v>16</v>
      </c>
      <c r="J125" s="32">
        <v>16.5</v>
      </c>
      <c r="K125" s="32">
        <v>17</v>
      </c>
      <c r="L125" s="27" t="s">
        <v>10</v>
      </c>
    </row>
    <row r="126" spans="1:13" ht="60" x14ac:dyDescent="0.2">
      <c r="A126" s="1" t="s">
        <v>223</v>
      </c>
      <c r="B126" s="28" t="s">
        <v>275</v>
      </c>
      <c r="C126" s="30" t="s">
        <v>58</v>
      </c>
      <c r="D126" s="30">
        <v>15</v>
      </c>
      <c r="E126" s="93">
        <v>15</v>
      </c>
      <c r="F126" s="30">
        <v>15</v>
      </c>
      <c r="G126" s="30">
        <v>15</v>
      </c>
      <c r="H126" s="30">
        <v>15</v>
      </c>
      <c r="I126" s="30">
        <v>15</v>
      </c>
      <c r="J126" s="30">
        <v>15</v>
      </c>
      <c r="K126" s="30">
        <v>15</v>
      </c>
      <c r="L126" s="27" t="s">
        <v>245</v>
      </c>
    </row>
    <row r="127" spans="1:13" ht="36" x14ac:dyDescent="0.2">
      <c r="A127" s="1" t="s">
        <v>295</v>
      </c>
      <c r="B127" s="28" t="s">
        <v>296</v>
      </c>
      <c r="C127" s="30" t="str">
        <f>$C$125</f>
        <v>процентов</v>
      </c>
      <c r="D127" s="30">
        <v>0</v>
      </c>
      <c r="E127" s="93">
        <v>5</v>
      </c>
      <c r="F127" s="30">
        <v>9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6"/>
    </row>
    <row r="128" spans="1:13" ht="48" x14ac:dyDescent="0.2">
      <c r="A128" s="1" t="s">
        <v>297</v>
      </c>
      <c r="B128" s="28" t="s">
        <v>298</v>
      </c>
      <c r="C128" s="30" t="s">
        <v>58</v>
      </c>
      <c r="D128" s="95"/>
      <c r="E128" s="96">
        <v>1</v>
      </c>
      <c r="F128" s="95">
        <v>0</v>
      </c>
      <c r="G128" s="95">
        <v>0</v>
      </c>
      <c r="H128" s="95">
        <v>0</v>
      </c>
      <c r="I128" s="95">
        <v>0</v>
      </c>
      <c r="J128" s="95">
        <v>0</v>
      </c>
      <c r="K128" s="95">
        <v>0</v>
      </c>
      <c r="L128" s="6"/>
    </row>
  </sheetData>
  <mergeCells count="31">
    <mergeCell ref="B16:L16"/>
    <mergeCell ref="B7:L7"/>
    <mergeCell ref="A20:A26"/>
    <mergeCell ref="B15:L15"/>
    <mergeCell ref="B75:K75"/>
    <mergeCell ref="L20:L26"/>
    <mergeCell ref="B8:L8"/>
    <mergeCell ref="A54:L54"/>
    <mergeCell ref="A74:L74"/>
    <mergeCell ref="M119:M121"/>
    <mergeCell ref="L83:L85"/>
    <mergeCell ref="L41:L48"/>
    <mergeCell ref="L49:L53"/>
    <mergeCell ref="B119:K119"/>
    <mergeCell ref="A118:L118"/>
    <mergeCell ref="B107:K107"/>
    <mergeCell ref="A106:L106"/>
    <mergeCell ref="A1:L1"/>
    <mergeCell ref="A3:A6"/>
    <mergeCell ref="B3:B6"/>
    <mergeCell ref="C3:C6"/>
    <mergeCell ref="E5:E6"/>
    <mergeCell ref="D5:D6"/>
    <mergeCell ref="G5:G6"/>
    <mergeCell ref="D3:K3"/>
    <mergeCell ref="H5:H6"/>
    <mergeCell ref="J5:J6"/>
    <mergeCell ref="L3:L6"/>
    <mergeCell ref="F5:F6"/>
    <mergeCell ref="K5:K6"/>
    <mergeCell ref="I5:I6"/>
  </mergeCells>
  <phoneticPr fontId="2" type="noConversion"/>
  <pageMargins left="0.25" right="0.16" top="0.11" bottom="0.2" header="0.16" footer="0.1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2"/>
  <sheetViews>
    <sheetView tabSelected="1" zoomScale="80" zoomScaleNormal="80" zoomScaleSheetLayoutView="140" workbookViewId="0">
      <selection activeCell="J4" sqref="J4"/>
    </sheetView>
  </sheetViews>
  <sheetFormatPr defaultRowHeight="15" x14ac:dyDescent="0.2"/>
  <cols>
    <col min="1" max="1" width="4.875" style="116" bestFit="1" customWidth="1"/>
    <col min="2" max="2" width="41.375" style="116" customWidth="1"/>
    <col min="3" max="3" width="16.75" style="116" customWidth="1"/>
    <col min="4" max="4" width="13.375" style="117" customWidth="1"/>
    <col min="5" max="5" width="11.375" style="116" customWidth="1"/>
    <col min="6" max="6" width="13.5" style="116" customWidth="1"/>
    <col min="7" max="7" width="11.625" style="116" customWidth="1"/>
    <col min="8" max="8" width="12" style="116" customWidth="1"/>
    <col min="9" max="10" width="12.875" style="116" customWidth="1"/>
    <col min="11" max="11" width="9.875" style="147" bestFit="1" customWidth="1"/>
    <col min="12" max="12" width="10.875" style="116" bestFit="1" customWidth="1"/>
    <col min="13" max="16384" width="9" style="116"/>
  </cols>
  <sheetData>
    <row r="1" spans="1:16" ht="77.25" customHeight="1" x14ac:dyDescent="0.2">
      <c r="E1" s="140" t="s">
        <v>248</v>
      </c>
      <c r="F1" s="140"/>
      <c r="G1" s="179" t="s">
        <v>442</v>
      </c>
      <c r="H1" s="179"/>
      <c r="I1" s="179"/>
      <c r="J1" s="179"/>
      <c r="K1" s="179"/>
    </row>
    <row r="2" spans="1:16" ht="15" customHeight="1" x14ac:dyDescent="0.2">
      <c r="E2" s="140"/>
      <c r="F2" s="180"/>
      <c r="G2" s="180"/>
      <c r="H2" s="180"/>
      <c r="I2" s="180"/>
      <c r="J2" s="180"/>
      <c r="K2" s="180"/>
    </row>
    <row r="3" spans="1:16" ht="19.5" customHeight="1" x14ac:dyDescent="0.2">
      <c r="E3" s="140"/>
      <c r="F3" s="180"/>
      <c r="G3" s="180"/>
      <c r="H3" s="180"/>
      <c r="I3" s="180"/>
      <c r="J3" s="180"/>
      <c r="K3" s="180"/>
    </row>
    <row r="4" spans="1:16" ht="77.25" customHeight="1" x14ac:dyDescent="0.2">
      <c r="A4" s="177" t="s">
        <v>427</v>
      </c>
      <c r="B4" s="177"/>
      <c r="C4" s="177"/>
      <c r="D4" s="177"/>
      <c r="E4" s="177"/>
      <c r="F4" s="158"/>
      <c r="G4" s="158"/>
    </row>
    <row r="5" spans="1:16" x14ac:dyDescent="0.2">
      <c r="A5" s="150"/>
      <c r="B5" s="150"/>
      <c r="C5" s="150"/>
      <c r="D5" s="150"/>
      <c r="E5" s="158"/>
      <c r="F5" s="158"/>
      <c r="G5" s="158"/>
    </row>
    <row r="6" spans="1:16" x14ac:dyDescent="0.25">
      <c r="A6" s="178"/>
      <c r="B6" s="178" t="s">
        <v>62</v>
      </c>
      <c r="C6" s="178" t="s">
        <v>151</v>
      </c>
      <c r="D6" s="181" t="s">
        <v>225</v>
      </c>
      <c r="E6" s="182"/>
      <c r="F6" s="182"/>
      <c r="G6" s="182"/>
      <c r="H6" s="182"/>
      <c r="I6" s="183"/>
      <c r="J6" s="152"/>
      <c r="K6" s="184" t="s">
        <v>89</v>
      </c>
    </row>
    <row r="7" spans="1:16" ht="60" customHeight="1" x14ac:dyDescent="0.25">
      <c r="A7" s="178"/>
      <c r="B7" s="178"/>
      <c r="C7" s="178"/>
      <c r="D7" s="151" t="s">
        <v>25</v>
      </c>
      <c r="E7" s="118">
        <v>2020</v>
      </c>
      <c r="F7" s="118">
        <v>2021</v>
      </c>
      <c r="G7" s="118">
        <v>2022</v>
      </c>
      <c r="H7" s="151">
        <v>2023</v>
      </c>
      <c r="I7" s="151">
        <v>2024</v>
      </c>
      <c r="J7" s="151">
        <v>2025</v>
      </c>
      <c r="K7" s="184"/>
    </row>
    <row r="8" spans="1:16" ht="30" x14ac:dyDescent="0.25">
      <c r="A8" s="119">
        <v>1</v>
      </c>
      <c r="B8" s="120" t="s">
        <v>46</v>
      </c>
      <c r="C8" s="151"/>
      <c r="D8" s="121">
        <f>SUM(E8:J8)</f>
        <v>16660977.219999999</v>
      </c>
      <c r="E8" s="121">
        <f>SUM(E9:E11)</f>
        <v>2617500.9699999997</v>
      </c>
      <c r="F8" s="121">
        <f t="shared" ref="F8:J8" si="0">SUM(F9:F11)</f>
        <v>2796574.8200000003</v>
      </c>
      <c r="G8" s="121">
        <f t="shared" si="0"/>
        <v>2985904.98</v>
      </c>
      <c r="H8" s="121">
        <f t="shared" si="0"/>
        <v>2646470.75</v>
      </c>
      <c r="I8" s="121">
        <f t="shared" si="0"/>
        <v>2752255.02</v>
      </c>
      <c r="J8" s="121">
        <f t="shared" si="0"/>
        <v>2862270.6799999997</v>
      </c>
      <c r="K8" s="148"/>
    </row>
    <row r="9" spans="1:16" x14ac:dyDescent="0.25">
      <c r="A9" s="119">
        <f>A8+1</f>
        <v>2</v>
      </c>
      <c r="B9" s="123" t="s">
        <v>35</v>
      </c>
      <c r="C9" s="151"/>
      <c r="D9" s="121">
        <f t="shared" ref="D9:D10" si="1">SUM(E9:J9)</f>
        <v>1762</v>
      </c>
      <c r="E9" s="121">
        <f t="shared" ref="E9:J12" si="2">SUM(E18+E60+E161+E219+E285+E398+E439)</f>
        <v>1762</v>
      </c>
      <c r="F9" s="121">
        <f t="shared" si="2"/>
        <v>0</v>
      </c>
      <c r="G9" s="121">
        <f t="shared" si="2"/>
        <v>0</v>
      </c>
      <c r="H9" s="121">
        <f t="shared" si="2"/>
        <v>0</v>
      </c>
      <c r="I9" s="121">
        <f t="shared" si="2"/>
        <v>0</v>
      </c>
      <c r="J9" s="121">
        <f t="shared" si="2"/>
        <v>0</v>
      </c>
      <c r="K9" s="129"/>
    </row>
    <row r="10" spans="1:16" ht="21.75" customHeight="1" x14ac:dyDescent="0.25">
      <c r="A10" s="119">
        <f t="shared" ref="A10:A106" si="3">A9+1</f>
        <v>3</v>
      </c>
      <c r="B10" s="123" t="s">
        <v>29</v>
      </c>
      <c r="C10" s="151"/>
      <c r="D10" s="121">
        <f t="shared" si="1"/>
        <v>10686870.439999999</v>
      </c>
      <c r="E10" s="121">
        <f t="shared" si="2"/>
        <v>1635728.6</v>
      </c>
      <c r="F10" s="121">
        <f t="shared" si="2"/>
        <v>1711245</v>
      </c>
      <c r="G10" s="121">
        <f t="shared" si="2"/>
        <v>1811994.6</v>
      </c>
      <c r="H10" s="121">
        <f t="shared" si="2"/>
        <v>1770855.4200000002</v>
      </c>
      <c r="I10" s="121">
        <f t="shared" si="2"/>
        <v>1841689.6199999999</v>
      </c>
      <c r="J10" s="121">
        <f t="shared" si="2"/>
        <v>1915357.2</v>
      </c>
      <c r="K10" s="129"/>
      <c r="L10" s="185"/>
      <c r="M10" s="187"/>
      <c r="N10" s="187"/>
      <c r="O10" s="187"/>
      <c r="P10" s="187"/>
    </row>
    <row r="11" spans="1:16" x14ac:dyDescent="0.25">
      <c r="A11" s="119">
        <f t="shared" si="3"/>
        <v>4</v>
      </c>
      <c r="B11" s="123" t="s">
        <v>363</v>
      </c>
      <c r="C11" s="151"/>
      <c r="D11" s="121">
        <f>SUM(E11:J11)</f>
        <v>5972344.7799999993</v>
      </c>
      <c r="E11" s="121">
        <f t="shared" si="2"/>
        <v>980010.36999999988</v>
      </c>
      <c r="F11" s="121">
        <f t="shared" si="2"/>
        <v>1085329.82</v>
      </c>
      <c r="G11" s="121">
        <f t="shared" si="2"/>
        <v>1173910.3799999999</v>
      </c>
      <c r="H11" s="121">
        <f t="shared" si="2"/>
        <v>875615.33</v>
      </c>
      <c r="I11" s="121">
        <f t="shared" si="2"/>
        <v>910565.4</v>
      </c>
      <c r="J11" s="121">
        <f t="shared" si="2"/>
        <v>946913.48</v>
      </c>
      <c r="K11" s="129"/>
    </row>
    <row r="12" spans="1:16" ht="31.5" x14ac:dyDescent="0.25">
      <c r="A12" s="119">
        <v>5</v>
      </c>
      <c r="B12" s="145" t="s">
        <v>323</v>
      </c>
      <c r="C12" s="151"/>
      <c r="D12" s="121">
        <f>SUM(E12+F12+G12+H12+I12+J12)</f>
        <v>78711.199999999997</v>
      </c>
      <c r="E12" s="121">
        <f t="shared" si="2"/>
        <v>16839.2</v>
      </c>
      <c r="F12" s="121">
        <f t="shared" si="2"/>
        <v>28141.200000000001</v>
      </c>
      <c r="G12" s="121">
        <f t="shared" si="2"/>
        <v>28141.200000000001</v>
      </c>
      <c r="H12" s="121">
        <f t="shared" si="2"/>
        <v>1863.2</v>
      </c>
      <c r="I12" s="121">
        <f t="shared" si="2"/>
        <v>1863.2</v>
      </c>
      <c r="J12" s="121">
        <f t="shared" si="2"/>
        <v>1863.2</v>
      </c>
      <c r="K12" s="129"/>
    </row>
    <row r="13" spans="1:16" x14ac:dyDescent="0.25">
      <c r="A13" s="119">
        <f>A12+1</f>
        <v>6</v>
      </c>
      <c r="B13" s="123" t="s">
        <v>36</v>
      </c>
      <c r="C13" s="151"/>
      <c r="D13" s="121">
        <f>SUM(E13+F13+G13+H13+I13+J13)</f>
        <v>0</v>
      </c>
      <c r="E13" s="121">
        <f t="shared" ref="E13" si="4">SUM(E22+E64+E165+E223+E289+E402+E443)</f>
        <v>0</v>
      </c>
      <c r="F13" s="121">
        <f t="shared" ref="F13:J14" si="5">SUM(F22+F64+F165+F223+F289+F402+F443)</f>
        <v>0</v>
      </c>
      <c r="G13" s="121">
        <f t="shared" si="5"/>
        <v>0</v>
      </c>
      <c r="H13" s="121">
        <f t="shared" si="5"/>
        <v>0</v>
      </c>
      <c r="I13" s="121">
        <f t="shared" si="5"/>
        <v>0</v>
      </c>
      <c r="J13" s="121">
        <f t="shared" si="5"/>
        <v>0</v>
      </c>
      <c r="K13" s="129"/>
    </row>
    <row r="14" spans="1:16" ht="30" x14ac:dyDescent="0.25">
      <c r="A14" s="119">
        <f t="shared" si="3"/>
        <v>7</v>
      </c>
      <c r="B14" s="141" t="s">
        <v>364</v>
      </c>
      <c r="C14" s="151"/>
      <c r="D14" s="121">
        <f t="shared" ref="D14:D15" si="6">SUM(E14+F14+G14+H14+I14+J14)</f>
        <v>674267.42726999999</v>
      </c>
      <c r="E14" s="121">
        <f>SUM(E23+E65+E166+E224+E290+E403+E444+E56)</f>
        <v>97723.19</v>
      </c>
      <c r="F14" s="121">
        <f>SUM(F23+F65+F166+F224+F290+F403+F444)</f>
        <v>273753.47527</v>
      </c>
      <c r="G14" s="121">
        <f>SUM(G23+G65+G166+G224+G290+G403+G444)</f>
        <v>302790.76199999999</v>
      </c>
      <c r="H14" s="121">
        <f t="shared" si="5"/>
        <v>0</v>
      </c>
      <c r="I14" s="121">
        <f t="shared" si="5"/>
        <v>0</v>
      </c>
      <c r="J14" s="121">
        <f t="shared" si="5"/>
        <v>0</v>
      </c>
      <c r="K14" s="129"/>
    </row>
    <row r="15" spans="1:16" ht="30" x14ac:dyDescent="0.25">
      <c r="A15" s="119">
        <f t="shared" si="3"/>
        <v>8</v>
      </c>
      <c r="B15" s="141" t="s">
        <v>329</v>
      </c>
      <c r="C15" s="151"/>
      <c r="D15" s="121">
        <f t="shared" si="6"/>
        <v>1169531.4006699999</v>
      </c>
      <c r="E15" s="121">
        <f>E57+E94</f>
        <v>0</v>
      </c>
      <c r="F15" s="121">
        <f t="shared" ref="F15:J15" si="7">F57+F94</f>
        <v>199570.79543000003</v>
      </c>
      <c r="G15" s="121">
        <f t="shared" si="7"/>
        <v>969960.60523999995</v>
      </c>
      <c r="H15" s="121">
        <f t="shared" si="7"/>
        <v>0</v>
      </c>
      <c r="I15" s="121">
        <f t="shared" si="7"/>
        <v>0</v>
      </c>
      <c r="J15" s="121">
        <f t="shared" si="7"/>
        <v>0</v>
      </c>
      <c r="K15" s="129"/>
    </row>
    <row r="16" spans="1:16" ht="25.5" customHeight="1" x14ac:dyDescent="0.25">
      <c r="A16" s="119">
        <v>9</v>
      </c>
      <c r="B16" s="181" t="s">
        <v>38</v>
      </c>
      <c r="C16" s="182"/>
      <c r="D16" s="182"/>
      <c r="E16" s="182"/>
      <c r="F16" s="182"/>
      <c r="G16" s="182"/>
      <c r="H16" s="182"/>
      <c r="I16" s="182"/>
      <c r="J16" s="182"/>
      <c r="K16" s="183"/>
    </row>
    <row r="17" spans="1:16" ht="30" x14ac:dyDescent="0.25">
      <c r="A17" s="119">
        <f t="shared" ref="A17" si="8">A16+1</f>
        <v>10</v>
      </c>
      <c r="B17" s="122" t="s">
        <v>45</v>
      </c>
      <c r="C17" s="151"/>
      <c r="D17" s="121">
        <f>SUM(D18:D20)</f>
        <v>6804869.4500000002</v>
      </c>
      <c r="E17" s="121">
        <f t="shared" ref="E17:J17" si="9">SUM(E18:E20)</f>
        <v>1002224.8799999999</v>
      </c>
      <c r="F17" s="121">
        <f t="shared" si="9"/>
        <v>1086896.31</v>
      </c>
      <c r="G17" s="121">
        <f t="shared" si="9"/>
        <v>1143289.22</v>
      </c>
      <c r="H17" s="121">
        <f t="shared" si="9"/>
        <v>1144432.04</v>
      </c>
      <c r="I17" s="121">
        <f t="shared" si="9"/>
        <v>1190209.32</v>
      </c>
      <c r="J17" s="121">
        <f t="shared" si="9"/>
        <v>1237817.68</v>
      </c>
      <c r="K17" s="129"/>
    </row>
    <row r="18" spans="1:16" x14ac:dyDescent="0.25">
      <c r="A18" s="119">
        <f t="shared" si="3"/>
        <v>11</v>
      </c>
      <c r="B18" s="123" t="s">
        <v>35</v>
      </c>
      <c r="C18" s="151"/>
      <c r="D18" s="121">
        <f>SUM(E18:I18)</f>
        <v>0</v>
      </c>
      <c r="E18" s="121">
        <f t="shared" ref="E18:H18" si="10">E26+E34+E43+E51</f>
        <v>0</v>
      </c>
      <c r="F18" s="121">
        <f t="shared" si="10"/>
        <v>0</v>
      </c>
      <c r="G18" s="121">
        <f t="shared" si="10"/>
        <v>0</v>
      </c>
      <c r="H18" s="121">
        <f t="shared" si="10"/>
        <v>0</v>
      </c>
      <c r="I18" s="121">
        <f>I26+I34+I43+I53</f>
        <v>0</v>
      </c>
      <c r="J18" s="121">
        <f>J26+J34+J43+J53</f>
        <v>0</v>
      </c>
      <c r="K18" s="129"/>
    </row>
    <row r="19" spans="1:16" x14ac:dyDescent="0.25">
      <c r="A19" s="119">
        <f t="shared" si="3"/>
        <v>12</v>
      </c>
      <c r="B19" s="123" t="s">
        <v>29</v>
      </c>
      <c r="C19" s="151"/>
      <c r="D19" s="121">
        <f>SUM(E19:J19)</f>
        <v>4570974.57</v>
      </c>
      <c r="E19" s="121">
        <f t="shared" ref="E19:J19" si="11">E27+E35+E44+E52</f>
        <v>672116.7</v>
      </c>
      <c r="F19" s="121">
        <f t="shared" si="11"/>
        <v>708774</v>
      </c>
      <c r="G19" s="121">
        <f t="shared" si="11"/>
        <v>751233</v>
      </c>
      <c r="H19" s="121">
        <f t="shared" si="11"/>
        <v>781282.32000000007</v>
      </c>
      <c r="I19" s="121">
        <f t="shared" si="11"/>
        <v>812533.61</v>
      </c>
      <c r="J19" s="121">
        <f t="shared" si="11"/>
        <v>845034.94</v>
      </c>
      <c r="K19" s="129"/>
      <c r="L19" s="185"/>
      <c r="M19" s="187"/>
      <c r="N19" s="187"/>
      <c r="O19" s="187"/>
      <c r="P19" s="187"/>
    </row>
    <row r="20" spans="1:16" x14ac:dyDescent="0.25">
      <c r="A20" s="119">
        <v>13</v>
      </c>
      <c r="B20" s="123" t="s">
        <v>363</v>
      </c>
      <c r="C20" s="151"/>
      <c r="D20" s="121">
        <f>SUM(E20:J20)</f>
        <v>2233894.88</v>
      </c>
      <c r="E20" s="121">
        <f t="shared" ref="E20:J20" si="12">E28+E36+E45+E53</f>
        <v>330108.18</v>
      </c>
      <c r="F20" s="121">
        <f t="shared" si="12"/>
        <v>378122.31</v>
      </c>
      <c r="G20" s="121">
        <f t="shared" si="12"/>
        <v>392056.22</v>
      </c>
      <c r="H20" s="121">
        <f t="shared" si="12"/>
        <v>363149.72</v>
      </c>
      <c r="I20" s="121">
        <f t="shared" si="12"/>
        <v>377675.71</v>
      </c>
      <c r="J20" s="121">
        <f t="shared" si="12"/>
        <v>392782.74</v>
      </c>
      <c r="K20" s="129"/>
    </row>
    <row r="21" spans="1:16" ht="31.5" x14ac:dyDescent="0.25">
      <c r="A21" s="119">
        <v>14</v>
      </c>
      <c r="B21" s="145" t="s">
        <v>323</v>
      </c>
      <c r="C21" s="151"/>
      <c r="D21" s="121">
        <f>SUM(E21:J21)</f>
        <v>0</v>
      </c>
      <c r="E21" s="121">
        <f>E29+E46+E54</f>
        <v>0</v>
      </c>
      <c r="F21" s="121">
        <f t="shared" ref="F21:J21" si="13">F29+F46+F54</f>
        <v>0</v>
      </c>
      <c r="G21" s="121">
        <f t="shared" si="13"/>
        <v>0</v>
      </c>
      <c r="H21" s="121">
        <f t="shared" si="13"/>
        <v>0</v>
      </c>
      <c r="I21" s="121">
        <f t="shared" si="13"/>
        <v>0</v>
      </c>
      <c r="J21" s="121">
        <f t="shared" si="13"/>
        <v>0</v>
      </c>
      <c r="K21" s="129"/>
    </row>
    <row r="22" spans="1:16" x14ac:dyDescent="0.25">
      <c r="A22" s="119">
        <v>15</v>
      </c>
      <c r="B22" s="123" t="s">
        <v>36</v>
      </c>
      <c r="C22" s="151"/>
      <c r="D22" s="121">
        <f>SUM(E22:I22)</f>
        <v>0</v>
      </c>
      <c r="E22" s="121">
        <f t="shared" ref="E22:J22" si="14">E30+E41+E47+E55</f>
        <v>0</v>
      </c>
      <c r="F22" s="121">
        <f t="shared" si="14"/>
        <v>0</v>
      </c>
      <c r="G22" s="121">
        <f t="shared" si="14"/>
        <v>0</v>
      </c>
      <c r="H22" s="121">
        <f t="shared" si="14"/>
        <v>0</v>
      </c>
      <c r="I22" s="121">
        <f t="shared" si="14"/>
        <v>0</v>
      </c>
      <c r="J22" s="121">
        <f t="shared" si="14"/>
        <v>0</v>
      </c>
      <c r="K22" s="129"/>
    </row>
    <row r="23" spans="1:16" ht="30" x14ac:dyDescent="0.25">
      <c r="A23" s="119">
        <v>16</v>
      </c>
      <c r="B23" s="141" t="s">
        <v>364</v>
      </c>
      <c r="C23" s="151"/>
      <c r="D23" s="121">
        <f t="shared" ref="D23:D24" si="15">SUM(E23:I23)</f>
        <v>239517.76199999999</v>
      </c>
      <c r="E23" s="121">
        <f>E31+E48+E56</f>
        <v>0</v>
      </c>
      <c r="F23" s="121">
        <f t="shared" ref="F23:J23" si="16">F31+F48+F56</f>
        <v>96560.99</v>
      </c>
      <c r="G23" s="121">
        <f t="shared" si="16"/>
        <v>142956.772</v>
      </c>
      <c r="H23" s="121">
        <f t="shared" si="16"/>
        <v>0</v>
      </c>
      <c r="I23" s="121">
        <f t="shared" si="16"/>
        <v>0</v>
      </c>
      <c r="J23" s="121">
        <f t="shared" si="16"/>
        <v>0</v>
      </c>
      <c r="K23" s="129"/>
    </row>
    <row r="24" spans="1:16" ht="30" x14ac:dyDescent="0.25">
      <c r="A24" s="119">
        <v>17</v>
      </c>
      <c r="B24" s="141" t="s">
        <v>329</v>
      </c>
      <c r="C24" s="151"/>
      <c r="D24" s="121">
        <f t="shared" si="15"/>
        <v>0</v>
      </c>
      <c r="E24" s="121">
        <f t="shared" ref="E24:J24" si="17">E32+E43+E49+E57</f>
        <v>0</v>
      </c>
      <c r="F24" s="121">
        <f t="shared" si="17"/>
        <v>0</v>
      </c>
      <c r="G24" s="121">
        <f t="shared" si="17"/>
        <v>0</v>
      </c>
      <c r="H24" s="121">
        <f t="shared" si="17"/>
        <v>0</v>
      </c>
      <c r="I24" s="121">
        <f t="shared" si="17"/>
        <v>0</v>
      </c>
      <c r="J24" s="121">
        <f t="shared" si="17"/>
        <v>0</v>
      </c>
      <c r="K24" s="129"/>
    </row>
    <row r="25" spans="1:16" ht="90" x14ac:dyDescent="0.25">
      <c r="A25" s="119">
        <v>18</v>
      </c>
      <c r="B25" s="122" t="s">
        <v>367</v>
      </c>
      <c r="C25" s="151" t="s">
        <v>152</v>
      </c>
      <c r="D25" s="121">
        <f>SUM(D26:D28)</f>
        <v>2154558.16</v>
      </c>
      <c r="E25" s="121">
        <f>SUM(E26:E28)</f>
        <v>326231.36</v>
      </c>
      <c r="F25" s="121">
        <f t="shared" ref="F25:J25" si="18">SUM(F26:F28)</f>
        <v>345536.2</v>
      </c>
      <c r="G25" s="121">
        <f t="shared" si="18"/>
        <v>349182.43</v>
      </c>
      <c r="H25" s="121">
        <f t="shared" si="18"/>
        <v>363149.72</v>
      </c>
      <c r="I25" s="121">
        <f t="shared" si="18"/>
        <v>377675.71</v>
      </c>
      <c r="J25" s="121">
        <f t="shared" si="18"/>
        <v>392782.74</v>
      </c>
      <c r="K25" s="129" t="s">
        <v>440</v>
      </c>
    </row>
    <row r="26" spans="1:16" x14ac:dyDescent="0.25">
      <c r="A26" s="119">
        <f t="shared" si="3"/>
        <v>19</v>
      </c>
      <c r="B26" s="123" t="s">
        <v>35</v>
      </c>
      <c r="C26" s="151"/>
      <c r="D26" s="121">
        <f>SUM(E26:I26)</f>
        <v>0</v>
      </c>
      <c r="E26" s="121">
        <v>0</v>
      </c>
      <c r="F26" s="121">
        <v>0</v>
      </c>
      <c r="G26" s="121">
        <v>0</v>
      </c>
      <c r="H26" s="124">
        <v>0</v>
      </c>
      <c r="I26" s="124">
        <v>0</v>
      </c>
      <c r="J26" s="124">
        <v>0</v>
      </c>
      <c r="K26" s="129"/>
    </row>
    <row r="27" spans="1:16" x14ac:dyDescent="0.25">
      <c r="A27" s="119">
        <f t="shared" si="3"/>
        <v>20</v>
      </c>
      <c r="B27" s="123" t="s">
        <v>29</v>
      </c>
      <c r="C27" s="151"/>
      <c r="D27" s="121">
        <f>SUM(E27:I27)</f>
        <v>0</v>
      </c>
      <c r="E27" s="121">
        <v>0</v>
      </c>
      <c r="F27" s="121">
        <v>0</v>
      </c>
      <c r="G27" s="121">
        <v>0</v>
      </c>
      <c r="H27" s="124">
        <v>0</v>
      </c>
      <c r="I27" s="124">
        <v>0</v>
      </c>
      <c r="J27" s="124">
        <v>0</v>
      </c>
      <c r="K27" s="129"/>
    </row>
    <row r="28" spans="1:16" x14ac:dyDescent="0.25">
      <c r="A28" s="119">
        <f t="shared" si="3"/>
        <v>21</v>
      </c>
      <c r="B28" s="123" t="s">
        <v>28</v>
      </c>
      <c r="C28" s="151"/>
      <c r="D28" s="121">
        <f>SUM(E28:J28)</f>
        <v>2154558.16</v>
      </c>
      <c r="E28" s="121">
        <v>326231.36</v>
      </c>
      <c r="F28" s="121">
        <v>345536.2</v>
      </c>
      <c r="G28" s="121">
        <v>349182.43</v>
      </c>
      <c r="H28" s="121">
        <v>363149.72</v>
      </c>
      <c r="I28" s="121">
        <v>377675.71</v>
      </c>
      <c r="J28" s="121">
        <v>392782.74</v>
      </c>
      <c r="K28" s="129"/>
      <c r="L28" s="125"/>
    </row>
    <row r="29" spans="1:16" ht="31.5" x14ac:dyDescent="0.25">
      <c r="A29" s="119">
        <f t="shared" si="3"/>
        <v>22</v>
      </c>
      <c r="B29" s="145" t="s">
        <v>323</v>
      </c>
      <c r="C29" s="151"/>
      <c r="D29" s="121">
        <v>0</v>
      </c>
      <c r="E29" s="121">
        <v>0</v>
      </c>
      <c r="F29" s="121">
        <v>0</v>
      </c>
      <c r="G29" s="121">
        <v>0</v>
      </c>
      <c r="H29" s="128">
        <v>0</v>
      </c>
      <c r="I29" s="128">
        <v>0</v>
      </c>
      <c r="J29" s="128">
        <v>0</v>
      </c>
      <c r="K29" s="129"/>
      <c r="L29" s="125"/>
    </row>
    <row r="30" spans="1:16" x14ac:dyDescent="0.25">
      <c r="A30" s="119">
        <f t="shared" si="3"/>
        <v>23</v>
      </c>
      <c r="B30" s="123" t="s">
        <v>36</v>
      </c>
      <c r="C30" s="151"/>
      <c r="D30" s="121">
        <f>SUM(E30:I30)</f>
        <v>0</v>
      </c>
      <c r="E30" s="121">
        <v>0</v>
      </c>
      <c r="F30" s="121">
        <v>0</v>
      </c>
      <c r="G30" s="121">
        <v>0</v>
      </c>
      <c r="H30" s="124">
        <v>0</v>
      </c>
      <c r="I30" s="124">
        <v>0</v>
      </c>
      <c r="J30" s="124">
        <v>0</v>
      </c>
      <c r="K30" s="129"/>
    </row>
    <row r="31" spans="1:16" ht="30" x14ac:dyDescent="0.25">
      <c r="A31" s="119">
        <f t="shared" si="3"/>
        <v>24</v>
      </c>
      <c r="B31" s="141" t="s">
        <v>364</v>
      </c>
      <c r="C31" s="151"/>
      <c r="D31" s="121"/>
      <c r="E31" s="121"/>
      <c r="F31" s="121"/>
      <c r="G31" s="121"/>
      <c r="H31" s="124"/>
      <c r="I31" s="124"/>
      <c r="J31" s="124"/>
      <c r="K31" s="129"/>
    </row>
    <row r="32" spans="1:16" ht="30" x14ac:dyDescent="0.25">
      <c r="A32" s="119">
        <f t="shared" si="3"/>
        <v>25</v>
      </c>
      <c r="B32" s="141" t="s">
        <v>329</v>
      </c>
      <c r="C32" s="151"/>
      <c r="D32" s="121"/>
      <c r="E32" s="121"/>
      <c r="F32" s="121"/>
      <c r="G32" s="121"/>
      <c r="H32" s="124"/>
      <c r="I32" s="124"/>
      <c r="J32" s="124"/>
      <c r="K32" s="129"/>
    </row>
    <row r="33" spans="1:13" ht="90" x14ac:dyDescent="0.2">
      <c r="A33" s="119">
        <f t="shared" si="3"/>
        <v>26</v>
      </c>
      <c r="B33" s="122" t="s">
        <v>368</v>
      </c>
      <c r="C33" s="151" t="s">
        <v>152</v>
      </c>
      <c r="D33" s="121">
        <f>SUM(E33:J33)</f>
        <v>4570974.57</v>
      </c>
      <c r="E33" s="121">
        <f>E34+E35+E40+E41</f>
        <v>672116.7</v>
      </c>
      <c r="F33" s="121">
        <f>F34+F35+F40+F41</f>
        <v>708774</v>
      </c>
      <c r="G33" s="121">
        <f>G34+G35+G40+G41</f>
        <v>751233</v>
      </c>
      <c r="H33" s="121">
        <f>SUM(H37+H39)</f>
        <v>781282.32000000007</v>
      </c>
      <c r="I33" s="121">
        <f>SUM(I39+I37)</f>
        <v>812533.61</v>
      </c>
      <c r="J33" s="121">
        <f>SUM(J39+J37)</f>
        <v>845034.94</v>
      </c>
      <c r="K33" s="129" t="s">
        <v>289</v>
      </c>
      <c r="L33" s="188"/>
      <c r="M33" s="190"/>
    </row>
    <row r="34" spans="1:13" x14ac:dyDescent="0.25">
      <c r="A34" s="119">
        <f t="shared" si="3"/>
        <v>27</v>
      </c>
      <c r="B34" s="123" t="s">
        <v>35</v>
      </c>
      <c r="C34" s="151"/>
      <c r="D34" s="121">
        <f>SUM(E34:J34)</f>
        <v>0</v>
      </c>
      <c r="E34" s="121">
        <v>0</v>
      </c>
      <c r="F34" s="121">
        <v>0</v>
      </c>
      <c r="G34" s="121">
        <v>0</v>
      </c>
      <c r="H34" s="124">
        <v>0</v>
      </c>
      <c r="I34" s="121">
        <f t="shared" ref="I34:J34" si="19">SUM(I40+I38)</f>
        <v>0</v>
      </c>
      <c r="J34" s="121">
        <f t="shared" si="19"/>
        <v>0</v>
      </c>
      <c r="K34" s="129"/>
    </row>
    <row r="35" spans="1:13" x14ac:dyDescent="0.25">
      <c r="A35" s="119">
        <f t="shared" si="3"/>
        <v>28</v>
      </c>
      <c r="B35" s="123" t="s">
        <v>2</v>
      </c>
      <c r="C35" s="151"/>
      <c r="D35" s="121">
        <f>SUM(E35:J35)</f>
        <v>4570974.57</v>
      </c>
      <c r="E35" s="121">
        <f>E37+E39</f>
        <v>672116.7</v>
      </c>
      <c r="F35" s="121">
        <f t="shared" ref="F35:J35" si="20">F37+F39</f>
        <v>708774</v>
      </c>
      <c r="G35" s="121">
        <f t="shared" si="20"/>
        <v>751233</v>
      </c>
      <c r="H35" s="121">
        <f t="shared" si="20"/>
        <v>781282.32000000007</v>
      </c>
      <c r="I35" s="121">
        <f t="shared" si="20"/>
        <v>812533.61</v>
      </c>
      <c r="J35" s="121">
        <f t="shared" si="20"/>
        <v>845034.94</v>
      </c>
      <c r="K35" s="129"/>
    </row>
    <row r="36" spans="1:13" ht="120" x14ac:dyDescent="0.2">
      <c r="A36" s="119">
        <f t="shared" si="3"/>
        <v>29</v>
      </c>
      <c r="B36" s="123" t="s">
        <v>423</v>
      </c>
      <c r="C36" s="151"/>
      <c r="D36" s="121"/>
      <c r="E36" s="121"/>
      <c r="F36" s="121"/>
      <c r="G36" s="121"/>
      <c r="H36" s="131"/>
      <c r="I36" s="131"/>
      <c r="J36" s="131"/>
      <c r="K36" s="129"/>
      <c r="L36" s="188"/>
      <c r="M36" s="190"/>
    </row>
    <row r="37" spans="1:13" x14ac:dyDescent="0.25">
      <c r="A37" s="119">
        <f t="shared" si="3"/>
        <v>30</v>
      </c>
      <c r="B37" s="123" t="s">
        <v>29</v>
      </c>
      <c r="C37" s="151"/>
      <c r="D37" s="121">
        <f>SUM(E37:J37)</f>
        <v>4496629.09</v>
      </c>
      <c r="E37" s="121">
        <v>661413</v>
      </c>
      <c r="F37" s="121">
        <v>697024</v>
      </c>
      <c r="G37" s="121">
        <v>739013</v>
      </c>
      <c r="H37" s="121">
        <v>768573.52</v>
      </c>
      <c r="I37" s="121">
        <v>799316.46</v>
      </c>
      <c r="J37" s="121">
        <v>831289.11</v>
      </c>
      <c r="K37" s="129"/>
      <c r="L37" s="125"/>
    </row>
    <row r="38" spans="1:13" ht="120" x14ac:dyDescent="0.2">
      <c r="A38" s="119">
        <f t="shared" si="3"/>
        <v>31</v>
      </c>
      <c r="B38" s="123" t="s">
        <v>424</v>
      </c>
      <c r="C38" s="151"/>
      <c r="D38" s="121"/>
      <c r="E38" s="121"/>
      <c r="F38" s="121"/>
      <c r="G38" s="121"/>
      <c r="H38" s="126"/>
      <c r="I38" s="126"/>
      <c r="J38" s="126"/>
      <c r="K38" s="129"/>
      <c r="L38" s="154"/>
    </row>
    <row r="39" spans="1:13" x14ac:dyDescent="0.25">
      <c r="A39" s="119">
        <f t="shared" si="3"/>
        <v>32</v>
      </c>
      <c r="B39" s="123" t="s">
        <v>29</v>
      </c>
      <c r="C39" s="151"/>
      <c r="D39" s="121">
        <f>SUM(E39:J39)</f>
        <v>74345.48</v>
      </c>
      <c r="E39" s="121">
        <v>10703.7</v>
      </c>
      <c r="F39" s="121">
        <v>11750</v>
      </c>
      <c r="G39" s="121">
        <v>12220</v>
      </c>
      <c r="H39" s="121">
        <v>12708.800000000001</v>
      </c>
      <c r="I39" s="121">
        <v>13217.15</v>
      </c>
      <c r="J39" s="121">
        <v>13745.83</v>
      </c>
      <c r="K39" s="129"/>
      <c r="L39" s="125"/>
    </row>
    <row r="40" spans="1:13" x14ac:dyDescent="0.25">
      <c r="A40" s="119">
        <f t="shared" si="3"/>
        <v>33</v>
      </c>
      <c r="B40" s="123" t="s">
        <v>28</v>
      </c>
      <c r="C40" s="151"/>
      <c r="D40" s="121">
        <f>SUM(E40:I40)</f>
        <v>0</v>
      </c>
      <c r="E40" s="121">
        <v>0</v>
      </c>
      <c r="F40" s="121">
        <v>0</v>
      </c>
      <c r="G40" s="121">
        <v>0</v>
      </c>
      <c r="H40" s="124">
        <v>0</v>
      </c>
      <c r="I40" s="124">
        <v>0</v>
      </c>
      <c r="J40" s="124">
        <v>0</v>
      </c>
      <c r="K40" s="129"/>
    </row>
    <row r="41" spans="1:13" x14ac:dyDescent="0.25">
      <c r="A41" s="119">
        <f t="shared" si="3"/>
        <v>34</v>
      </c>
      <c r="B41" s="123" t="s">
        <v>36</v>
      </c>
      <c r="C41" s="151"/>
      <c r="D41" s="121">
        <f>SUM(E41:I41)</f>
        <v>0</v>
      </c>
      <c r="E41" s="121">
        <v>0</v>
      </c>
      <c r="F41" s="121">
        <v>0</v>
      </c>
      <c r="G41" s="121">
        <v>0</v>
      </c>
      <c r="H41" s="124">
        <v>0</v>
      </c>
      <c r="I41" s="124">
        <v>0</v>
      </c>
      <c r="J41" s="124">
        <v>0</v>
      </c>
      <c r="K41" s="129"/>
    </row>
    <row r="42" spans="1:13" ht="105" x14ac:dyDescent="0.2">
      <c r="A42" s="119">
        <f t="shared" si="3"/>
        <v>35</v>
      </c>
      <c r="B42" s="122" t="s">
        <v>401</v>
      </c>
      <c r="C42" s="151" t="s">
        <v>152</v>
      </c>
      <c r="D42" s="121">
        <f>SUM(D43:D47)</f>
        <v>7200.65</v>
      </c>
      <c r="E42" s="121">
        <f t="shared" ref="E42:J42" si="21">SUM(E43:E47)</f>
        <v>3810.65</v>
      </c>
      <c r="F42" s="121">
        <f t="shared" si="21"/>
        <v>3390</v>
      </c>
      <c r="G42" s="121">
        <f t="shared" si="21"/>
        <v>0</v>
      </c>
      <c r="H42" s="121">
        <f t="shared" si="21"/>
        <v>0</v>
      </c>
      <c r="I42" s="121">
        <f t="shared" si="21"/>
        <v>0</v>
      </c>
      <c r="J42" s="121">
        <f t="shared" si="21"/>
        <v>0</v>
      </c>
      <c r="K42" s="129" t="s">
        <v>361</v>
      </c>
      <c r="L42" s="188"/>
      <c r="M42" s="190"/>
    </row>
    <row r="43" spans="1:13" x14ac:dyDescent="0.25">
      <c r="A43" s="119">
        <f t="shared" si="3"/>
        <v>36</v>
      </c>
      <c r="B43" s="123" t="s">
        <v>35</v>
      </c>
      <c r="C43" s="151"/>
      <c r="D43" s="121">
        <f>SUM(E43:J43)</f>
        <v>0</v>
      </c>
      <c r="E43" s="121">
        <v>0</v>
      </c>
      <c r="F43" s="121">
        <v>0</v>
      </c>
      <c r="G43" s="121">
        <v>0</v>
      </c>
      <c r="H43" s="124">
        <v>0</v>
      </c>
      <c r="I43" s="121">
        <f t="shared" ref="I43:J43" si="22">SUM(I44:I48)</f>
        <v>0</v>
      </c>
      <c r="J43" s="121">
        <f t="shared" si="22"/>
        <v>0</v>
      </c>
      <c r="K43" s="129"/>
    </row>
    <row r="44" spans="1:13" x14ac:dyDescent="0.25">
      <c r="A44" s="119">
        <f t="shared" si="3"/>
        <v>37</v>
      </c>
      <c r="B44" s="123" t="s">
        <v>29</v>
      </c>
      <c r="C44" s="151"/>
      <c r="D44" s="121">
        <f>SUM(E44:I44)</f>
        <v>0</v>
      </c>
      <c r="E44" s="121">
        <v>0</v>
      </c>
      <c r="F44" s="121">
        <v>0</v>
      </c>
      <c r="G44" s="121">
        <v>0</v>
      </c>
      <c r="H44" s="124">
        <v>0</v>
      </c>
      <c r="I44" s="121">
        <f t="shared" ref="I44:J44" si="23">SUM(I45:I49)</f>
        <v>0</v>
      </c>
      <c r="J44" s="121">
        <f t="shared" si="23"/>
        <v>0</v>
      </c>
      <c r="K44" s="129"/>
    </row>
    <row r="45" spans="1:13" x14ac:dyDescent="0.25">
      <c r="A45" s="119">
        <f t="shared" si="3"/>
        <v>38</v>
      </c>
      <c r="B45" s="123" t="s">
        <v>28</v>
      </c>
      <c r="C45" s="151"/>
      <c r="D45" s="121">
        <f>SUM(E45:J45)</f>
        <v>7200.65</v>
      </c>
      <c r="E45" s="121">
        <v>3810.65</v>
      </c>
      <c r="F45" s="121">
        <v>3390</v>
      </c>
      <c r="G45" s="121">
        <v>0</v>
      </c>
      <c r="H45" s="124">
        <v>0</v>
      </c>
      <c r="I45" s="121">
        <f t="shared" ref="I45:J45" si="24">SUM(I46:I50)</f>
        <v>0</v>
      </c>
      <c r="J45" s="121">
        <f t="shared" si="24"/>
        <v>0</v>
      </c>
      <c r="K45" s="129"/>
      <c r="L45" s="125"/>
    </row>
    <row r="46" spans="1:13" ht="31.5" x14ac:dyDescent="0.25">
      <c r="A46" s="119">
        <f t="shared" si="3"/>
        <v>39</v>
      </c>
      <c r="B46" s="145" t="s">
        <v>323</v>
      </c>
      <c r="C46" s="151"/>
      <c r="D46" s="121">
        <v>0</v>
      </c>
      <c r="E46" s="121">
        <v>0</v>
      </c>
      <c r="F46" s="121">
        <v>0</v>
      </c>
      <c r="G46" s="121">
        <v>0</v>
      </c>
      <c r="H46" s="121">
        <v>0</v>
      </c>
      <c r="I46" s="121">
        <f>SUM(I47:I53)</f>
        <v>0</v>
      </c>
      <c r="J46" s="121">
        <f>SUM(J47:J53)</f>
        <v>0</v>
      </c>
      <c r="K46" s="129"/>
      <c r="L46" s="125"/>
    </row>
    <row r="47" spans="1:13" x14ac:dyDescent="0.25">
      <c r="A47" s="119">
        <f t="shared" si="3"/>
        <v>40</v>
      </c>
      <c r="B47" s="123" t="s">
        <v>36</v>
      </c>
      <c r="C47" s="151"/>
      <c r="D47" s="121">
        <f>SUM(E47:I47)</f>
        <v>0</v>
      </c>
      <c r="E47" s="121">
        <v>0</v>
      </c>
      <c r="F47" s="121">
        <v>0</v>
      </c>
      <c r="G47" s="121">
        <v>0</v>
      </c>
      <c r="H47" s="124">
        <v>0</v>
      </c>
      <c r="I47" s="121">
        <f t="shared" ref="I47:J47" si="25">SUM(I48:I52)</f>
        <v>0</v>
      </c>
      <c r="J47" s="121">
        <f t="shared" si="25"/>
        <v>0</v>
      </c>
      <c r="K47" s="129"/>
    </row>
    <row r="48" spans="1:13" ht="30" x14ac:dyDescent="0.25">
      <c r="A48" s="119">
        <f t="shared" si="3"/>
        <v>41</v>
      </c>
      <c r="B48" s="141" t="s">
        <v>364</v>
      </c>
      <c r="C48" s="151"/>
      <c r="D48" s="121">
        <f t="shared" ref="D48" si="26">SUM(E48:I48)</f>
        <v>0</v>
      </c>
      <c r="E48" s="121">
        <f t="shared" ref="E48" si="27">SUM(F48:J48)</f>
        <v>0</v>
      </c>
      <c r="F48" s="121">
        <f t="shared" ref="F48" si="28">SUM(G48:K48)</f>
        <v>0</v>
      </c>
      <c r="G48" s="121">
        <f t="shared" ref="G48" si="29">SUM(H48:L48)</f>
        <v>0</v>
      </c>
      <c r="H48" s="121">
        <f t="shared" ref="H48" si="30">SUM(I48:M48)</f>
        <v>0</v>
      </c>
      <c r="I48" s="121">
        <f>SUM(I49:I53)</f>
        <v>0</v>
      </c>
      <c r="J48" s="121">
        <f>SUM(J49:J53)</f>
        <v>0</v>
      </c>
      <c r="K48" s="129"/>
    </row>
    <row r="49" spans="1:16" ht="30" x14ac:dyDescent="0.25">
      <c r="A49" s="119">
        <f t="shared" si="3"/>
        <v>42</v>
      </c>
      <c r="B49" s="141" t="s">
        <v>329</v>
      </c>
      <c r="C49" s="151"/>
      <c r="D49" s="121">
        <f t="shared" ref="D49" si="31">SUM(E49:I49)</f>
        <v>0</v>
      </c>
      <c r="E49" s="121">
        <f t="shared" ref="E49" si="32">SUM(F49:J49)</f>
        <v>0</v>
      </c>
      <c r="F49" s="121">
        <f t="shared" ref="F49" si="33">SUM(G49:K49)</f>
        <v>0</v>
      </c>
      <c r="G49" s="121">
        <f t="shared" ref="G49" si="34">SUM(H49:L49)</f>
        <v>0</v>
      </c>
      <c r="H49" s="121">
        <f t="shared" ref="H49" si="35">SUM(I49:M49)</f>
        <v>0</v>
      </c>
      <c r="I49" s="121">
        <f t="shared" ref="I49:J49" si="36">SUM(I50:I54)</f>
        <v>0</v>
      </c>
      <c r="J49" s="121">
        <f t="shared" si="36"/>
        <v>0</v>
      </c>
      <c r="K49" s="129"/>
    </row>
    <row r="50" spans="1:16" ht="45" x14ac:dyDescent="0.25">
      <c r="A50" s="119">
        <f t="shared" si="3"/>
        <v>43</v>
      </c>
      <c r="B50" s="122" t="s">
        <v>425</v>
      </c>
      <c r="C50" s="151" t="s">
        <v>152</v>
      </c>
      <c r="D50" s="121">
        <f>SUM(D51:D53)</f>
        <v>72136.070000000007</v>
      </c>
      <c r="E50" s="121">
        <f>SUM(E51:E53)</f>
        <v>66.17</v>
      </c>
      <c r="F50" s="121">
        <f>SUM(F51:F53)</f>
        <v>29196.11</v>
      </c>
      <c r="G50" s="121">
        <f t="shared" ref="G50:J50" si="37">SUM(G51:G53)</f>
        <v>42873.79</v>
      </c>
      <c r="H50" s="121">
        <f t="shared" si="37"/>
        <v>0</v>
      </c>
      <c r="I50" s="121">
        <f t="shared" si="37"/>
        <v>0</v>
      </c>
      <c r="J50" s="121">
        <f t="shared" si="37"/>
        <v>0</v>
      </c>
      <c r="K50" s="129" t="s">
        <v>361</v>
      </c>
      <c r="L50" s="185"/>
      <c r="M50" s="186"/>
      <c r="N50" s="186"/>
      <c r="O50" s="186"/>
      <c r="P50" s="186"/>
    </row>
    <row r="51" spans="1:16" x14ac:dyDescent="0.25">
      <c r="A51" s="119">
        <f t="shared" si="3"/>
        <v>44</v>
      </c>
      <c r="B51" s="141" t="s">
        <v>35</v>
      </c>
      <c r="C51" s="151"/>
      <c r="D51" s="143">
        <f>SUM(E51:I51)</f>
        <v>0</v>
      </c>
      <c r="E51" s="121">
        <v>0</v>
      </c>
      <c r="F51" s="121">
        <v>0</v>
      </c>
      <c r="G51" s="121">
        <v>0</v>
      </c>
      <c r="H51" s="124">
        <v>0</v>
      </c>
      <c r="I51" s="124">
        <v>0</v>
      </c>
      <c r="J51" s="124">
        <v>0</v>
      </c>
      <c r="K51" s="129"/>
    </row>
    <row r="52" spans="1:16" x14ac:dyDescent="0.25">
      <c r="A52" s="119">
        <f t="shared" si="3"/>
        <v>45</v>
      </c>
      <c r="B52" s="141" t="s">
        <v>29</v>
      </c>
      <c r="C52" s="151"/>
      <c r="D52" s="143">
        <f>SUM(E52:I52)</f>
        <v>0</v>
      </c>
      <c r="E52" s="121">
        <v>0</v>
      </c>
      <c r="F52" s="121">
        <v>0</v>
      </c>
      <c r="G52" s="121">
        <v>0</v>
      </c>
      <c r="H52" s="124">
        <v>0</v>
      </c>
      <c r="I52" s="124">
        <v>0</v>
      </c>
      <c r="J52" s="124">
        <v>0</v>
      </c>
      <c r="K52" s="129"/>
    </row>
    <row r="53" spans="1:16" x14ac:dyDescent="0.25">
      <c r="A53" s="119">
        <f t="shared" si="3"/>
        <v>46</v>
      </c>
      <c r="B53" s="141" t="s">
        <v>28</v>
      </c>
      <c r="C53" s="151"/>
      <c r="D53" s="143">
        <f>SUM(E53:J53)</f>
        <v>72136.070000000007</v>
      </c>
      <c r="E53" s="121">
        <v>66.17</v>
      </c>
      <c r="F53" s="121">
        <v>29196.11</v>
      </c>
      <c r="G53" s="121">
        <v>42873.79</v>
      </c>
      <c r="H53" s="121">
        <v>0</v>
      </c>
      <c r="I53" s="121">
        <v>0</v>
      </c>
      <c r="J53" s="124">
        <v>0</v>
      </c>
      <c r="K53" s="129"/>
      <c r="L53" s="125"/>
    </row>
    <row r="54" spans="1:16" ht="31.5" x14ac:dyDescent="0.25">
      <c r="A54" s="119">
        <f t="shared" si="3"/>
        <v>47</v>
      </c>
      <c r="B54" s="146" t="s">
        <v>323</v>
      </c>
      <c r="C54" s="151"/>
      <c r="D54" s="143">
        <f t="shared" ref="D54:D57" si="38">SUM(E54:J54)</f>
        <v>0</v>
      </c>
      <c r="E54" s="121">
        <v>0</v>
      </c>
      <c r="F54" s="121">
        <v>0</v>
      </c>
      <c r="G54" s="121">
        <v>0</v>
      </c>
      <c r="H54" s="124">
        <v>0</v>
      </c>
      <c r="I54" s="124">
        <v>0</v>
      </c>
      <c r="J54" s="124">
        <v>0</v>
      </c>
      <c r="K54" s="129"/>
      <c r="L54" s="125"/>
    </row>
    <row r="55" spans="1:16" x14ac:dyDescent="0.25">
      <c r="A55" s="119">
        <f t="shared" si="3"/>
        <v>48</v>
      </c>
      <c r="B55" s="141" t="s">
        <v>36</v>
      </c>
      <c r="C55" s="151"/>
      <c r="D55" s="143">
        <f t="shared" si="38"/>
        <v>0</v>
      </c>
      <c r="E55" s="121">
        <v>0</v>
      </c>
      <c r="F55" s="121">
        <v>0</v>
      </c>
      <c r="G55" s="121">
        <v>0</v>
      </c>
      <c r="H55" s="124">
        <v>0</v>
      </c>
      <c r="I55" s="124">
        <v>0</v>
      </c>
      <c r="J55" s="124">
        <v>0</v>
      </c>
      <c r="K55" s="129"/>
    </row>
    <row r="56" spans="1:16" ht="30" x14ac:dyDescent="0.25">
      <c r="A56" s="119">
        <f t="shared" si="3"/>
        <v>49</v>
      </c>
      <c r="B56" s="141" t="s">
        <v>364</v>
      </c>
      <c r="C56" s="151"/>
      <c r="D56" s="143">
        <f t="shared" si="38"/>
        <v>239517.76199999999</v>
      </c>
      <c r="E56" s="121">
        <v>0</v>
      </c>
      <c r="F56" s="121">
        <v>96560.99</v>
      </c>
      <c r="G56" s="121">
        <v>142956.772</v>
      </c>
      <c r="H56" s="121">
        <v>0</v>
      </c>
      <c r="I56" s="121">
        <v>0</v>
      </c>
      <c r="J56" s="121">
        <v>0</v>
      </c>
      <c r="K56" s="149"/>
    </row>
    <row r="57" spans="1:16" ht="30" x14ac:dyDescent="0.25">
      <c r="A57" s="119">
        <f t="shared" si="3"/>
        <v>50</v>
      </c>
      <c r="B57" s="141" t="s">
        <v>329</v>
      </c>
      <c r="C57" s="151"/>
      <c r="D57" s="143">
        <f t="shared" si="38"/>
        <v>0</v>
      </c>
      <c r="E57" s="121">
        <v>0</v>
      </c>
      <c r="F57" s="121">
        <v>0</v>
      </c>
      <c r="G57" s="121">
        <v>0</v>
      </c>
      <c r="H57" s="121">
        <v>0</v>
      </c>
      <c r="I57" s="121">
        <v>0</v>
      </c>
      <c r="J57" s="121">
        <v>0</v>
      </c>
      <c r="K57" s="149"/>
    </row>
    <row r="58" spans="1:16" ht="28.5" customHeight="1" x14ac:dyDescent="0.25">
      <c r="A58" s="119">
        <f t="shared" si="3"/>
        <v>51</v>
      </c>
      <c r="B58" s="181" t="s">
        <v>40</v>
      </c>
      <c r="C58" s="182"/>
      <c r="D58" s="182"/>
      <c r="E58" s="182"/>
      <c r="F58" s="182"/>
      <c r="G58" s="182"/>
      <c r="H58" s="182"/>
      <c r="I58" s="182"/>
      <c r="J58" s="182"/>
      <c r="K58" s="183"/>
    </row>
    <row r="59" spans="1:16" ht="30" x14ac:dyDescent="0.25">
      <c r="A59" s="119">
        <f t="shared" si="3"/>
        <v>52</v>
      </c>
      <c r="B59" s="122" t="s">
        <v>47</v>
      </c>
      <c r="C59" s="151"/>
      <c r="D59" s="121">
        <f>SUM(D60:D62)</f>
        <v>7499028.1200000001</v>
      </c>
      <c r="E59" s="121">
        <f>SUM(E60:E62)</f>
        <v>1158313.17</v>
      </c>
      <c r="F59" s="121">
        <f t="shared" ref="F59:J59" si="39">SUM(F60:F62)</f>
        <v>1333068.99</v>
      </c>
      <c r="G59" s="121">
        <f t="shared" si="39"/>
        <v>1422011.3599999999</v>
      </c>
      <c r="H59" s="121">
        <f t="shared" si="39"/>
        <v>1148652.81</v>
      </c>
      <c r="I59" s="121">
        <f t="shared" si="39"/>
        <v>1194598.92</v>
      </c>
      <c r="J59" s="121">
        <f t="shared" si="39"/>
        <v>1242382.8700000001</v>
      </c>
      <c r="K59" s="129"/>
    </row>
    <row r="60" spans="1:16" x14ac:dyDescent="0.25">
      <c r="A60" s="119">
        <f t="shared" si="3"/>
        <v>53</v>
      </c>
      <c r="B60" s="123" t="s">
        <v>35</v>
      </c>
      <c r="C60" s="151"/>
      <c r="D60" s="121">
        <f>SUM(E60:I60)</f>
        <v>0</v>
      </c>
      <c r="E60" s="121">
        <f>E68+E80+E88+E96+E104+E120+E136+E144</f>
        <v>0</v>
      </c>
      <c r="F60" s="121">
        <f t="shared" ref="F60:J60" si="40">F68+F80+F88+F96+F104+F120+F136+F144</f>
        <v>0</v>
      </c>
      <c r="G60" s="121">
        <f t="shared" si="40"/>
        <v>0</v>
      </c>
      <c r="H60" s="121">
        <f t="shared" si="40"/>
        <v>0</v>
      </c>
      <c r="I60" s="121">
        <f t="shared" si="40"/>
        <v>0</v>
      </c>
      <c r="J60" s="121">
        <f t="shared" si="40"/>
        <v>0</v>
      </c>
      <c r="K60" s="129"/>
    </row>
    <row r="61" spans="1:16" x14ac:dyDescent="0.25">
      <c r="A61" s="119">
        <f t="shared" si="3"/>
        <v>54</v>
      </c>
      <c r="B61" s="123" t="s">
        <v>29</v>
      </c>
      <c r="C61" s="151"/>
      <c r="D61" s="121">
        <f>SUM(E61:J61)</f>
        <v>5746411.9100000001</v>
      </c>
      <c r="E61" s="121">
        <f>E69+E81+E89+E97+E105+E121+E137+E145+E113</f>
        <v>899851.4</v>
      </c>
      <c r="F61" s="121">
        <f>F69+F81+F89+F97+F105+F121+F137+F145+F113</f>
        <v>946026</v>
      </c>
      <c r="G61" s="121">
        <f t="shared" ref="G61:J61" si="41">G69+G81+G89+G97+G105+G121+G137+G145+G113</f>
        <v>1002059</v>
      </c>
      <c r="H61" s="121">
        <f t="shared" si="41"/>
        <v>928522.4</v>
      </c>
      <c r="I61" s="121">
        <f t="shared" si="41"/>
        <v>965663.29</v>
      </c>
      <c r="J61" s="121">
        <f t="shared" si="41"/>
        <v>1004289.8200000001</v>
      </c>
      <c r="K61" s="129"/>
    </row>
    <row r="62" spans="1:16" x14ac:dyDescent="0.25">
      <c r="A62" s="119">
        <f t="shared" si="3"/>
        <v>55</v>
      </c>
      <c r="B62" s="123" t="s">
        <v>28</v>
      </c>
      <c r="C62" s="151"/>
      <c r="D62" s="121">
        <f>SUM(E62:J62)</f>
        <v>1752616.2100000002</v>
      </c>
      <c r="E62" s="121">
        <f>E74+E82+E90+E98+E106+E114+E122+E130+E138+E146+E154</f>
        <v>258461.77000000002</v>
      </c>
      <c r="F62" s="121">
        <f>F74+F82+F90+F98+F106+F114+F122+F130+F138+F146+F154</f>
        <v>387042.99</v>
      </c>
      <c r="G62" s="121">
        <f t="shared" ref="G62:J62" si="42">G74+G82+G90+G98+G106+G114+G122+G130+G138+G146+G154</f>
        <v>419952.36</v>
      </c>
      <c r="H62" s="121">
        <f t="shared" si="42"/>
        <v>220130.41</v>
      </c>
      <c r="I62" s="121">
        <f t="shared" si="42"/>
        <v>228935.63</v>
      </c>
      <c r="J62" s="121">
        <f t="shared" si="42"/>
        <v>238093.05</v>
      </c>
      <c r="K62" s="129"/>
    </row>
    <row r="63" spans="1:16" ht="31.5" x14ac:dyDescent="0.25">
      <c r="A63" s="119">
        <f t="shared" si="3"/>
        <v>56</v>
      </c>
      <c r="B63" s="146" t="s">
        <v>323</v>
      </c>
      <c r="C63" s="151"/>
      <c r="D63" s="121">
        <f>SUM(E63:J63)</f>
        <v>22530.5</v>
      </c>
      <c r="E63" s="121">
        <f>E75+E91+E99+E107+E115+E123+E131+E139+E147+E155</f>
        <v>530.5</v>
      </c>
      <c r="F63" s="121">
        <f t="shared" ref="F63:J63" si="43">F75+F91+F99+F107+F115+F123+F131+F139+F147+F155</f>
        <v>11000</v>
      </c>
      <c r="G63" s="121">
        <f t="shared" si="43"/>
        <v>11000</v>
      </c>
      <c r="H63" s="121">
        <f t="shared" si="43"/>
        <v>0</v>
      </c>
      <c r="I63" s="121">
        <f t="shared" si="43"/>
        <v>0</v>
      </c>
      <c r="J63" s="121">
        <f t="shared" si="43"/>
        <v>0</v>
      </c>
      <c r="K63" s="129"/>
    </row>
    <row r="64" spans="1:16" x14ac:dyDescent="0.25">
      <c r="A64" s="119">
        <f t="shared" si="3"/>
        <v>57</v>
      </c>
      <c r="B64" s="123" t="s">
        <v>36</v>
      </c>
      <c r="C64" s="151"/>
      <c r="D64" s="121">
        <f t="shared" ref="D64:D66" si="44">SUM(E64:J64)</f>
        <v>0</v>
      </c>
      <c r="E64" s="121">
        <f>E76+E92+E100+E108+E116+E124+E132+E140+E148+E156</f>
        <v>0</v>
      </c>
      <c r="F64" s="121">
        <f t="shared" ref="F64:J64" si="45">F76+F92+F100+F108+F116+F124+F132+F140+F148+F156</f>
        <v>0</v>
      </c>
      <c r="G64" s="121">
        <f t="shared" si="45"/>
        <v>0</v>
      </c>
      <c r="H64" s="121">
        <f t="shared" si="45"/>
        <v>0</v>
      </c>
      <c r="I64" s="121">
        <f t="shared" si="45"/>
        <v>0</v>
      </c>
      <c r="J64" s="121">
        <f t="shared" si="45"/>
        <v>0</v>
      </c>
      <c r="K64" s="129"/>
    </row>
    <row r="65" spans="1:13" ht="30" x14ac:dyDescent="0.25">
      <c r="A65" s="119">
        <f t="shared" si="3"/>
        <v>58</v>
      </c>
      <c r="B65" s="141" t="s">
        <v>364</v>
      </c>
      <c r="C65" s="151"/>
      <c r="D65" s="121">
        <f t="shared" si="44"/>
        <v>434749.66527</v>
      </c>
      <c r="E65" s="121">
        <f>E77+E93+E101+E109+E117+E125+E133+E141+E149++E157</f>
        <v>97723.19</v>
      </c>
      <c r="F65" s="121">
        <f t="shared" ref="F65:J65" si="46">F77+F93+F101+F109+F117+F125+F133+F141+F149++F157</f>
        <v>177192.48527</v>
      </c>
      <c r="G65" s="121">
        <f t="shared" si="46"/>
        <v>159833.99</v>
      </c>
      <c r="H65" s="121">
        <f t="shared" si="46"/>
        <v>0</v>
      </c>
      <c r="I65" s="121">
        <f t="shared" si="46"/>
        <v>0</v>
      </c>
      <c r="J65" s="121">
        <f t="shared" si="46"/>
        <v>0</v>
      </c>
      <c r="K65" s="129"/>
    </row>
    <row r="66" spans="1:13" ht="30" x14ac:dyDescent="0.25">
      <c r="A66" s="119">
        <f t="shared" si="3"/>
        <v>59</v>
      </c>
      <c r="B66" s="141" t="s">
        <v>329</v>
      </c>
      <c r="C66" s="151"/>
      <c r="D66" s="121">
        <f t="shared" si="44"/>
        <v>1169531.4006699999</v>
      </c>
      <c r="E66" s="121">
        <f>E94</f>
        <v>0</v>
      </c>
      <c r="F66" s="121">
        <f t="shared" ref="F66:I66" si="47">F94</f>
        <v>199570.79543000003</v>
      </c>
      <c r="G66" s="121">
        <f t="shared" si="47"/>
        <v>969960.60523999995</v>
      </c>
      <c r="H66" s="121">
        <f t="shared" si="47"/>
        <v>0</v>
      </c>
      <c r="I66" s="121">
        <f t="shared" si="47"/>
        <v>0</v>
      </c>
      <c r="J66" s="121">
        <v>0</v>
      </c>
      <c r="K66" s="129"/>
    </row>
    <row r="67" spans="1:13" ht="150" x14ac:dyDescent="0.25">
      <c r="A67" s="119">
        <f t="shared" si="3"/>
        <v>60</v>
      </c>
      <c r="B67" s="122" t="s">
        <v>369</v>
      </c>
      <c r="C67" s="151" t="s">
        <v>153</v>
      </c>
      <c r="D67" s="121">
        <f>D68+D69+D74+D76</f>
        <v>6720904.1099999994</v>
      </c>
      <c r="E67" s="121">
        <f>E68+E69+E74+E76</f>
        <v>984459.6</v>
      </c>
      <c r="F67" s="121">
        <f t="shared" ref="F67:J67" si="48">F68+F69+F74+F76</f>
        <v>1046336.05</v>
      </c>
      <c r="G67" s="121">
        <f t="shared" si="48"/>
        <v>1104473.8599999999</v>
      </c>
      <c r="H67" s="121">
        <f t="shared" si="48"/>
        <v>1148652.81</v>
      </c>
      <c r="I67" s="121">
        <f t="shared" si="48"/>
        <v>1194598.92</v>
      </c>
      <c r="J67" s="121">
        <f t="shared" si="48"/>
        <v>1242382.8700000001</v>
      </c>
      <c r="K67" s="129" t="s">
        <v>435</v>
      </c>
    </row>
    <row r="68" spans="1:13" x14ac:dyDescent="0.25">
      <c r="A68" s="119">
        <f t="shared" si="3"/>
        <v>61</v>
      </c>
      <c r="B68" s="123" t="s">
        <v>35</v>
      </c>
      <c r="C68" s="151"/>
      <c r="D68" s="121">
        <f>SUM(E68:I68)</f>
        <v>0</v>
      </c>
      <c r="E68" s="121">
        <v>0</v>
      </c>
      <c r="F68" s="121">
        <v>0</v>
      </c>
      <c r="G68" s="121">
        <v>0</v>
      </c>
      <c r="H68" s="124">
        <v>0</v>
      </c>
      <c r="I68" s="124">
        <v>0</v>
      </c>
      <c r="J68" s="124">
        <v>0</v>
      </c>
      <c r="K68" s="129"/>
    </row>
    <row r="69" spans="1:13" x14ac:dyDescent="0.25">
      <c r="A69" s="119">
        <f t="shared" si="3"/>
        <v>62</v>
      </c>
      <c r="B69" s="123" t="s">
        <v>2</v>
      </c>
      <c r="C69" s="151"/>
      <c r="D69" s="121">
        <f>SUM(E69:J69)</f>
        <v>5430042.5099999998</v>
      </c>
      <c r="E69" s="121">
        <f>E71+E73</f>
        <v>797777</v>
      </c>
      <c r="F69" s="121">
        <f t="shared" ref="F69:J69" si="49">F71+F73</f>
        <v>840980</v>
      </c>
      <c r="G69" s="121">
        <f t="shared" si="49"/>
        <v>892810</v>
      </c>
      <c r="H69" s="121">
        <f t="shared" si="49"/>
        <v>928522.4</v>
      </c>
      <c r="I69" s="121">
        <f t="shared" si="49"/>
        <v>965663.29</v>
      </c>
      <c r="J69" s="121">
        <f t="shared" si="49"/>
        <v>1004289.8200000001</v>
      </c>
      <c r="K69" s="129"/>
    </row>
    <row r="70" spans="1:13" ht="210" x14ac:dyDescent="0.2">
      <c r="A70" s="119">
        <f t="shared" si="3"/>
        <v>63</v>
      </c>
      <c r="B70" s="137" t="s">
        <v>365</v>
      </c>
      <c r="C70" s="151"/>
      <c r="D70" s="121"/>
      <c r="E70" s="121"/>
      <c r="F70" s="121"/>
      <c r="G70" s="121"/>
      <c r="H70" s="126"/>
      <c r="I70" s="126"/>
      <c r="J70" s="126"/>
      <c r="K70" s="129"/>
      <c r="L70" s="188"/>
      <c r="M70" s="189"/>
    </row>
    <row r="71" spans="1:13" x14ac:dyDescent="0.25">
      <c r="A71" s="119">
        <f t="shared" si="3"/>
        <v>64</v>
      </c>
      <c r="B71" s="151" t="s">
        <v>29</v>
      </c>
      <c r="C71" s="151"/>
      <c r="D71" s="121">
        <f>SUM(E71:J71)</f>
        <v>5064444.3199999994</v>
      </c>
      <c r="E71" s="121">
        <v>742659</v>
      </c>
      <c r="F71" s="121">
        <v>783657</v>
      </c>
      <c r="G71" s="121">
        <v>833194</v>
      </c>
      <c r="H71" s="121">
        <v>866521.76</v>
      </c>
      <c r="I71" s="121">
        <v>901182.63</v>
      </c>
      <c r="J71" s="121">
        <v>937229.93</v>
      </c>
      <c r="K71" s="129"/>
      <c r="L71" s="127"/>
    </row>
    <row r="72" spans="1:13" ht="210" x14ac:dyDescent="0.2">
      <c r="A72" s="119">
        <f t="shared" si="3"/>
        <v>65</v>
      </c>
      <c r="B72" s="137" t="s">
        <v>366</v>
      </c>
      <c r="C72" s="151"/>
      <c r="D72" s="121"/>
      <c r="E72" s="121"/>
      <c r="F72" s="121"/>
      <c r="G72" s="121"/>
      <c r="H72" s="126"/>
      <c r="I72" s="126"/>
      <c r="J72" s="126"/>
      <c r="K72" s="129"/>
      <c r="L72" s="188"/>
      <c r="M72" s="189"/>
    </row>
    <row r="73" spans="1:13" x14ac:dyDescent="0.25">
      <c r="A73" s="119">
        <f t="shared" si="3"/>
        <v>66</v>
      </c>
      <c r="B73" s="137" t="s">
        <v>29</v>
      </c>
      <c r="C73" s="151"/>
      <c r="D73" s="121">
        <f>SUM(E73:J73)</f>
        <v>365598.19000000006</v>
      </c>
      <c r="E73" s="121">
        <v>55118</v>
      </c>
      <c r="F73" s="121">
        <v>57323</v>
      </c>
      <c r="G73" s="121">
        <v>59616</v>
      </c>
      <c r="H73" s="121">
        <v>62000.639999999999</v>
      </c>
      <c r="I73" s="121">
        <v>64480.66</v>
      </c>
      <c r="J73" s="121">
        <v>67059.89</v>
      </c>
      <c r="K73" s="129"/>
      <c r="L73" s="127"/>
    </row>
    <row r="74" spans="1:13" x14ac:dyDescent="0.25">
      <c r="A74" s="119">
        <f t="shared" si="3"/>
        <v>67</v>
      </c>
      <c r="B74" s="137" t="s">
        <v>28</v>
      </c>
      <c r="C74" s="151"/>
      <c r="D74" s="121">
        <f>SUM(E74:J74)</f>
        <v>1290861.6000000001</v>
      </c>
      <c r="E74" s="121">
        <v>186682.6</v>
      </c>
      <c r="F74" s="121">
        <v>205356.05</v>
      </c>
      <c r="G74" s="121">
        <v>211663.86</v>
      </c>
      <c r="H74" s="121">
        <v>220130.41</v>
      </c>
      <c r="I74" s="121">
        <v>228935.63</v>
      </c>
      <c r="J74" s="121">
        <v>238093.05</v>
      </c>
      <c r="K74" s="129"/>
      <c r="L74" s="127"/>
    </row>
    <row r="75" spans="1:13" ht="31.5" x14ac:dyDescent="0.25">
      <c r="A75" s="119">
        <f t="shared" si="3"/>
        <v>68</v>
      </c>
      <c r="B75" s="145" t="s">
        <v>323</v>
      </c>
      <c r="C75" s="151"/>
      <c r="D75" s="121">
        <v>0</v>
      </c>
      <c r="E75" s="121">
        <v>0</v>
      </c>
      <c r="F75" s="121">
        <v>0</v>
      </c>
      <c r="G75" s="121">
        <v>0</v>
      </c>
      <c r="H75" s="121">
        <v>0</v>
      </c>
      <c r="I75" s="121">
        <v>0</v>
      </c>
      <c r="J75" s="121">
        <v>0</v>
      </c>
      <c r="K75" s="129"/>
      <c r="L75" s="127"/>
    </row>
    <row r="76" spans="1:13" x14ac:dyDescent="0.25">
      <c r="A76" s="119">
        <f t="shared" si="3"/>
        <v>69</v>
      </c>
      <c r="B76" s="123" t="s">
        <v>36</v>
      </c>
      <c r="C76" s="151"/>
      <c r="D76" s="121">
        <f>SUM(E76:I76)</f>
        <v>0</v>
      </c>
      <c r="E76" s="121">
        <v>0</v>
      </c>
      <c r="F76" s="121">
        <v>0</v>
      </c>
      <c r="G76" s="121">
        <v>0</v>
      </c>
      <c r="H76" s="124">
        <v>0</v>
      </c>
      <c r="I76" s="124">
        <v>0</v>
      </c>
      <c r="J76" s="124">
        <v>0</v>
      </c>
      <c r="K76" s="129"/>
    </row>
    <row r="77" spans="1:13" ht="30" x14ac:dyDescent="0.25">
      <c r="A77" s="119">
        <f t="shared" si="3"/>
        <v>70</v>
      </c>
      <c r="B77" s="141" t="s">
        <v>364</v>
      </c>
      <c r="C77" s="151"/>
      <c r="D77" s="121">
        <v>0</v>
      </c>
      <c r="E77" s="121">
        <v>0</v>
      </c>
      <c r="F77" s="121">
        <v>0</v>
      </c>
      <c r="G77" s="121">
        <v>0</v>
      </c>
      <c r="H77" s="121">
        <v>0</v>
      </c>
      <c r="I77" s="121">
        <v>0</v>
      </c>
      <c r="J77" s="121">
        <v>0</v>
      </c>
      <c r="K77" s="129"/>
    </row>
    <row r="78" spans="1:13" ht="30" x14ac:dyDescent="0.25">
      <c r="A78" s="119">
        <f t="shared" si="3"/>
        <v>71</v>
      </c>
      <c r="B78" s="141" t="s">
        <v>329</v>
      </c>
      <c r="C78" s="151"/>
      <c r="D78" s="121">
        <v>0</v>
      </c>
      <c r="E78" s="121">
        <v>0</v>
      </c>
      <c r="F78" s="121">
        <v>0</v>
      </c>
      <c r="G78" s="121">
        <v>0</v>
      </c>
      <c r="H78" s="121">
        <v>0</v>
      </c>
      <c r="I78" s="121">
        <v>0</v>
      </c>
      <c r="J78" s="121">
        <v>0</v>
      </c>
      <c r="K78" s="129"/>
    </row>
    <row r="79" spans="1:13" ht="90" x14ac:dyDescent="0.25">
      <c r="A79" s="119">
        <f t="shared" si="3"/>
        <v>72</v>
      </c>
      <c r="B79" s="122" t="s">
        <v>429</v>
      </c>
      <c r="C79" s="122" t="s">
        <v>154</v>
      </c>
      <c r="D79" s="121">
        <f>SUM(D80:D82)</f>
        <v>0</v>
      </c>
      <c r="E79" s="121">
        <f t="shared" ref="E79:J79" si="50">SUM(E80:E82)</f>
        <v>0</v>
      </c>
      <c r="F79" s="121">
        <f t="shared" si="50"/>
        <v>0</v>
      </c>
      <c r="G79" s="121">
        <f t="shared" si="50"/>
        <v>0</v>
      </c>
      <c r="H79" s="121">
        <f t="shared" si="50"/>
        <v>0</v>
      </c>
      <c r="I79" s="121">
        <f t="shared" si="50"/>
        <v>0</v>
      </c>
      <c r="J79" s="121">
        <f t="shared" si="50"/>
        <v>0</v>
      </c>
      <c r="K79" s="129" t="s">
        <v>74</v>
      </c>
      <c r="L79" s="157"/>
    </row>
    <row r="80" spans="1:13" x14ac:dyDescent="0.25">
      <c r="A80" s="119">
        <f t="shared" si="3"/>
        <v>73</v>
      </c>
      <c r="B80" s="123" t="s">
        <v>35</v>
      </c>
      <c r="C80" s="151"/>
      <c r="D80" s="121">
        <f>SUM(E80:I80)</f>
        <v>0</v>
      </c>
      <c r="E80" s="121">
        <v>0</v>
      </c>
      <c r="F80" s="121">
        <v>0</v>
      </c>
      <c r="G80" s="121">
        <v>0</v>
      </c>
      <c r="H80" s="124">
        <v>0</v>
      </c>
      <c r="I80" s="124">
        <v>0</v>
      </c>
      <c r="J80" s="124">
        <v>0</v>
      </c>
      <c r="K80" s="129"/>
    </row>
    <row r="81" spans="1:12" x14ac:dyDescent="0.25">
      <c r="A81" s="119">
        <f t="shared" si="3"/>
        <v>74</v>
      </c>
      <c r="B81" s="123" t="s">
        <v>29</v>
      </c>
      <c r="C81" s="151"/>
      <c r="D81" s="121">
        <f>SUM(E81:I81)</f>
        <v>0</v>
      </c>
      <c r="E81" s="121">
        <v>0</v>
      </c>
      <c r="F81" s="121">
        <v>0</v>
      </c>
      <c r="G81" s="121">
        <v>0</v>
      </c>
      <c r="H81" s="124">
        <v>0</v>
      </c>
      <c r="I81" s="124">
        <v>0</v>
      </c>
      <c r="J81" s="124">
        <v>0</v>
      </c>
      <c r="K81" s="129"/>
    </row>
    <row r="82" spans="1:12" x14ac:dyDescent="0.25">
      <c r="A82" s="119">
        <f t="shared" si="3"/>
        <v>75</v>
      </c>
      <c r="B82" s="123" t="s">
        <v>28</v>
      </c>
      <c r="C82" s="151"/>
      <c r="D82" s="121">
        <f>SUM(E82:I82)</f>
        <v>0</v>
      </c>
      <c r="E82" s="121">
        <v>0</v>
      </c>
      <c r="F82" s="121">
        <v>0</v>
      </c>
      <c r="G82" s="121">
        <v>0</v>
      </c>
      <c r="H82" s="124">
        <v>0</v>
      </c>
      <c r="I82" s="124">
        <v>0</v>
      </c>
      <c r="J82" s="124">
        <v>0</v>
      </c>
      <c r="K82" s="129"/>
      <c r="L82" s="125"/>
    </row>
    <row r="83" spans="1:12" ht="30" x14ac:dyDescent="0.25">
      <c r="A83" s="119">
        <f t="shared" si="3"/>
        <v>76</v>
      </c>
      <c r="B83" s="123" t="s">
        <v>323</v>
      </c>
      <c r="C83" s="151"/>
      <c r="D83" s="121">
        <f>SUM(E83:I83)</f>
        <v>0</v>
      </c>
      <c r="E83" s="121">
        <v>0</v>
      </c>
      <c r="F83" s="121">
        <v>0</v>
      </c>
      <c r="G83" s="121">
        <v>0</v>
      </c>
      <c r="H83" s="121">
        <v>0</v>
      </c>
      <c r="I83" s="121">
        <v>0</v>
      </c>
      <c r="J83" s="121">
        <v>0</v>
      </c>
      <c r="K83" s="129"/>
      <c r="L83" s="125"/>
    </row>
    <row r="84" spans="1:12" x14ac:dyDescent="0.25">
      <c r="A84" s="119">
        <f t="shared" si="3"/>
        <v>77</v>
      </c>
      <c r="B84" s="123" t="s">
        <v>36</v>
      </c>
      <c r="C84" s="151"/>
      <c r="D84" s="121">
        <f>SUM(E84:I84)</f>
        <v>0</v>
      </c>
      <c r="E84" s="121">
        <v>0</v>
      </c>
      <c r="F84" s="121">
        <v>0</v>
      </c>
      <c r="G84" s="121">
        <v>0</v>
      </c>
      <c r="H84" s="121">
        <v>0</v>
      </c>
      <c r="I84" s="121">
        <v>0</v>
      </c>
      <c r="J84" s="121">
        <v>0</v>
      </c>
      <c r="K84" s="129"/>
    </row>
    <row r="85" spans="1:12" ht="30" x14ac:dyDescent="0.25">
      <c r="A85" s="119">
        <f t="shared" si="3"/>
        <v>78</v>
      </c>
      <c r="B85" s="141" t="s">
        <v>364</v>
      </c>
      <c r="C85" s="151"/>
      <c r="D85" s="121">
        <v>0</v>
      </c>
      <c r="E85" s="121">
        <v>0</v>
      </c>
      <c r="F85" s="121">
        <v>0</v>
      </c>
      <c r="G85" s="121">
        <v>0</v>
      </c>
      <c r="H85" s="121">
        <v>0</v>
      </c>
      <c r="I85" s="121">
        <v>0</v>
      </c>
      <c r="J85" s="121">
        <v>0</v>
      </c>
      <c r="K85" s="129"/>
    </row>
    <row r="86" spans="1:12" ht="30" x14ac:dyDescent="0.25">
      <c r="A86" s="119">
        <f t="shared" si="3"/>
        <v>79</v>
      </c>
      <c r="B86" s="141" t="s">
        <v>329</v>
      </c>
      <c r="C86" s="151"/>
      <c r="D86" s="121">
        <v>0</v>
      </c>
      <c r="E86" s="121">
        <v>0</v>
      </c>
      <c r="F86" s="121">
        <v>0</v>
      </c>
      <c r="G86" s="121">
        <v>0</v>
      </c>
      <c r="H86" s="121">
        <v>0</v>
      </c>
      <c r="I86" s="121">
        <v>0</v>
      </c>
      <c r="J86" s="121">
        <v>0</v>
      </c>
      <c r="K86" s="129"/>
    </row>
    <row r="87" spans="1:12" ht="69.75" customHeight="1" x14ac:dyDescent="0.25">
      <c r="A87" s="119">
        <f t="shared" si="3"/>
        <v>80</v>
      </c>
      <c r="B87" s="122" t="s">
        <v>370</v>
      </c>
      <c r="C87" s="122" t="s">
        <v>154</v>
      </c>
      <c r="D87" s="121">
        <f>SUM(D88:D90)</f>
        <v>439224.11</v>
      </c>
      <c r="E87" s="121">
        <f>SUM(E88:E90)</f>
        <v>71248.67</v>
      </c>
      <c r="F87" s="121">
        <f t="shared" ref="F87:J87" si="51">SUM(F88:F90)</f>
        <v>170686.94</v>
      </c>
      <c r="G87" s="121">
        <f t="shared" si="51"/>
        <v>197288.5</v>
      </c>
      <c r="H87" s="121">
        <f t="shared" si="51"/>
        <v>0</v>
      </c>
      <c r="I87" s="121">
        <f t="shared" si="51"/>
        <v>0</v>
      </c>
      <c r="J87" s="121">
        <f t="shared" si="51"/>
        <v>0</v>
      </c>
      <c r="K87" s="129" t="s">
        <v>403</v>
      </c>
    </row>
    <row r="88" spans="1:12" x14ac:dyDescent="0.25">
      <c r="A88" s="119">
        <f t="shared" si="3"/>
        <v>81</v>
      </c>
      <c r="B88" s="123" t="s">
        <v>35</v>
      </c>
      <c r="C88" s="151"/>
      <c r="D88" s="121">
        <f t="shared" ref="D88:D94" si="52">SUM(E88:I88)</f>
        <v>0</v>
      </c>
      <c r="E88" s="121">
        <v>0</v>
      </c>
      <c r="F88" s="121">
        <v>0</v>
      </c>
      <c r="G88" s="121">
        <v>0</v>
      </c>
      <c r="H88" s="124">
        <v>0</v>
      </c>
      <c r="I88" s="124">
        <v>0</v>
      </c>
      <c r="J88" s="124">
        <v>0</v>
      </c>
      <c r="K88" s="129"/>
    </row>
    <row r="89" spans="1:12" x14ac:dyDescent="0.25">
      <c r="A89" s="119">
        <f t="shared" si="3"/>
        <v>82</v>
      </c>
      <c r="B89" s="123" t="s">
        <v>29</v>
      </c>
      <c r="C89" s="151"/>
      <c r="D89" s="121">
        <f t="shared" si="52"/>
        <v>0</v>
      </c>
      <c r="E89" s="121">
        <v>0</v>
      </c>
      <c r="F89" s="121">
        <v>0</v>
      </c>
      <c r="G89" s="121">
        <v>0</v>
      </c>
      <c r="H89" s="124">
        <v>0</v>
      </c>
      <c r="I89" s="124">
        <v>0</v>
      </c>
      <c r="J89" s="124">
        <v>0</v>
      </c>
      <c r="K89" s="129"/>
    </row>
    <row r="90" spans="1:12" x14ac:dyDescent="0.25">
      <c r="A90" s="119">
        <f t="shared" si="3"/>
        <v>83</v>
      </c>
      <c r="B90" s="123" t="s">
        <v>28</v>
      </c>
      <c r="C90" s="151"/>
      <c r="D90" s="121">
        <f>SUM(E90:J90)</f>
        <v>439224.11</v>
      </c>
      <c r="E90" s="121">
        <v>71248.67</v>
      </c>
      <c r="F90" s="121">
        <v>170686.94</v>
      </c>
      <c r="G90" s="121">
        <v>197288.5</v>
      </c>
      <c r="H90" s="124">
        <v>0</v>
      </c>
      <c r="I90" s="124">
        <v>0</v>
      </c>
      <c r="J90" s="124">
        <v>0</v>
      </c>
      <c r="K90" s="129"/>
    </row>
    <row r="91" spans="1:12" ht="30" x14ac:dyDescent="0.25">
      <c r="A91" s="119">
        <f t="shared" si="3"/>
        <v>84</v>
      </c>
      <c r="B91" s="123" t="s">
        <v>323</v>
      </c>
      <c r="C91" s="151"/>
      <c r="D91" s="121">
        <f>SUM(E91:J91)</f>
        <v>0</v>
      </c>
      <c r="E91" s="121">
        <v>0</v>
      </c>
      <c r="F91" s="121">
        <v>0</v>
      </c>
      <c r="G91" s="121">
        <v>0</v>
      </c>
      <c r="H91" s="121">
        <v>0</v>
      </c>
      <c r="I91" s="121">
        <v>0</v>
      </c>
      <c r="J91" s="121">
        <v>0</v>
      </c>
      <c r="K91" s="129"/>
    </row>
    <row r="92" spans="1:12" x14ac:dyDescent="0.25">
      <c r="A92" s="119">
        <f t="shared" si="3"/>
        <v>85</v>
      </c>
      <c r="B92" s="123" t="s">
        <v>36</v>
      </c>
      <c r="C92" s="151"/>
      <c r="D92" s="121">
        <f t="shared" si="52"/>
        <v>0</v>
      </c>
      <c r="E92" s="121">
        <v>0</v>
      </c>
      <c r="F92" s="121">
        <v>0</v>
      </c>
      <c r="G92" s="121">
        <v>0</v>
      </c>
      <c r="H92" s="121">
        <v>0</v>
      </c>
      <c r="I92" s="121">
        <v>0</v>
      </c>
      <c r="J92" s="121">
        <v>0</v>
      </c>
      <c r="K92" s="129"/>
    </row>
    <row r="93" spans="1:12" ht="30" x14ac:dyDescent="0.25">
      <c r="A93" s="119">
        <f t="shared" si="3"/>
        <v>86</v>
      </c>
      <c r="B93" s="141" t="s">
        <v>364</v>
      </c>
      <c r="C93" s="151"/>
      <c r="D93" s="121">
        <f>SUM(E93:J93)</f>
        <v>434749.66527</v>
      </c>
      <c r="E93" s="121">
        <v>97723.19</v>
      </c>
      <c r="F93" s="121">
        <v>177192.48527</v>
      </c>
      <c r="G93" s="121">
        <v>159833.99</v>
      </c>
      <c r="H93" s="121">
        <v>0</v>
      </c>
      <c r="I93" s="121">
        <v>0</v>
      </c>
      <c r="J93" s="121">
        <v>0</v>
      </c>
      <c r="K93" s="129"/>
    </row>
    <row r="94" spans="1:12" ht="30" x14ac:dyDescent="0.25">
      <c r="A94" s="119">
        <f t="shared" si="3"/>
        <v>87</v>
      </c>
      <c r="B94" s="141" t="s">
        <v>329</v>
      </c>
      <c r="C94" s="151"/>
      <c r="D94" s="121">
        <f t="shared" si="52"/>
        <v>1169531.4006699999</v>
      </c>
      <c r="E94" s="121">
        <v>0</v>
      </c>
      <c r="F94" s="121">
        <v>199570.79543000003</v>
      </c>
      <c r="G94" s="121">
        <v>969960.60523999995</v>
      </c>
      <c r="H94" s="121">
        <v>0</v>
      </c>
      <c r="I94" s="121">
        <v>0</v>
      </c>
      <c r="J94" s="121">
        <v>0</v>
      </c>
      <c r="K94" s="129"/>
    </row>
    <row r="95" spans="1:12" ht="45" x14ac:dyDescent="0.25">
      <c r="A95" s="119">
        <f t="shared" si="3"/>
        <v>88</v>
      </c>
      <c r="B95" s="122" t="s">
        <v>371</v>
      </c>
      <c r="C95" s="151" t="s">
        <v>153</v>
      </c>
      <c r="D95" s="121">
        <f>SUM(D96:D100)</f>
        <v>0</v>
      </c>
      <c r="E95" s="121">
        <f t="shared" ref="E95:G95" si="53">SUM(E96:E100)</f>
        <v>0</v>
      </c>
      <c r="F95" s="121">
        <f t="shared" si="53"/>
        <v>0</v>
      </c>
      <c r="G95" s="121">
        <f t="shared" si="53"/>
        <v>0</v>
      </c>
      <c r="H95" s="128">
        <v>0</v>
      </c>
      <c r="I95" s="128">
        <v>0</v>
      </c>
      <c r="J95" s="128">
        <v>0</v>
      </c>
      <c r="K95" s="129" t="s">
        <v>186</v>
      </c>
    </row>
    <row r="96" spans="1:12" x14ac:dyDescent="0.25">
      <c r="A96" s="119">
        <f t="shared" si="3"/>
        <v>89</v>
      </c>
      <c r="B96" s="123" t="s">
        <v>35</v>
      </c>
      <c r="C96" s="151"/>
      <c r="D96" s="121">
        <f>SUM(E96:I96)</f>
        <v>0</v>
      </c>
      <c r="E96" s="121">
        <v>0</v>
      </c>
      <c r="F96" s="121">
        <v>0</v>
      </c>
      <c r="G96" s="121">
        <v>0</v>
      </c>
      <c r="H96" s="128">
        <v>0</v>
      </c>
      <c r="I96" s="128">
        <v>0</v>
      </c>
      <c r="J96" s="128">
        <v>0</v>
      </c>
      <c r="K96" s="129"/>
    </row>
    <row r="97" spans="1:17" x14ac:dyDescent="0.25">
      <c r="A97" s="119">
        <f t="shared" si="3"/>
        <v>90</v>
      </c>
      <c r="B97" s="123" t="s">
        <v>29</v>
      </c>
      <c r="C97" s="151"/>
      <c r="D97" s="121">
        <f>SUM(E97:I97)</f>
        <v>0</v>
      </c>
      <c r="E97" s="121">
        <v>0</v>
      </c>
      <c r="F97" s="121">
        <v>0</v>
      </c>
      <c r="G97" s="121">
        <v>0</v>
      </c>
      <c r="H97" s="128">
        <v>0</v>
      </c>
      <c r="I97" s="128">
        <v>0</v>
      </c>
      <c r="J97" s="128">
        <v>0</v>
      </c>
      <c r="K97" s="129"/>
    </row>
    <row r="98" spans="1:17" x14ac:dyDescent="0.25">
      <c r="A98" s="119">
        <f t="shared" si="3"/>
        <v>91</v>
      </c>
      <c r="B98" s="123" t="s">
        <v>28</v>
      </c>
      <c r="C98" s="151"/>
      <c r="D98" s="121">
        <f>SUM(E98:I98)</f>
        <v>0</v>
      </c>
      <c r="E98" s="121">
        <v>0</v>
      </c>
      <c r="F98" s="121">
        <v>0</v>
      </c>
      <c r="G98" s="121">
        <v>0</v>
      </c>
      <c r="H98" s="128">
        <v>0</v>
      </c>
      <c r="I98" s="128">
        <v>0</v>
      </c>
      <c r="J98" s="128">
        <v>0</v>
      </c>
      <c r="K98" s="129"/>
    </row>
    <row r="99" spans="1:17" ht="30" x14ac:dyDescent="0.25">
      <c r="A99" s="119">
        <f t="shared" si="3"/>
        <v>92</v>
      </c>
      <c r="B99" s="123" t="s">
        <v>323</v>
      </c>
      <c r="C99" s="151"/>
      <c r="D99" s="121">
        <f>SUM(E99:I99)</f>
        <v>0</v>
      </c>
      <c r="E99" s="121">
        <v>0</v>
      </c>
      <c r="F99" s="121">
        <v>0</v>
      </c>
      <c r="G99" s="121">
        <v>0</v>
      </c>
      <c r="H99" s="128">
        <v>0</v>
      </c>
      <c r="I99" s="128">
        <v>0</v>
      </c>
      <c r="J99" s="128">
        <v>0</v>
      </c>
      <c r="K99" s="129"/>
    </row>
    <row r="100" spans="1:17" x14ac:dyDescent="0.25">
      <c r="A100" s="119">
        <f t="shared" si="3"/>
        <v>93</v>
      </c>
      <c r="B100" s="123" t="s">
        <v>36</v>
      </c>
      <c r="C100" s="151"/>
      <c r="D100" s="121">
        <f>SUM(E100:I100)</f>
        <v>0</v>
      </c>
      <c r="E100" s="121">
        <v>0</v>
      </c>
      <c r="F100" s="121">
        <v>0</v>
      </c>
      <c r="G100" s="121">
        <v>0</v>
      </c>
      <c r="H100" s="128">
        <v>0</v>
      </c>
      <c r="I100" s="128">
        <v>0</v>
      </c>
      <c r="J100" s="128">
        <v>0</v>
      </c>
      <c r="K100" s="129"/>
    </row>
    <row r="101" spans="1:17" ht="30" x14ac:dyDescent="0.25">
      <c r="A101" s="119">
        <f t="shared" si="3"/>
        <v>94</v>
      </c>
      <c r="B101" s="141" t="s">
        <v>364</v>
      </c>
      <c r="C101" s="151"/>
      <c r="D101" s="121">
        <f t="shared" ref="D101:D102" si="54">SUM(E101:I101)</f>
        <v>0</v>
      </c>
      <c r="E101" s="121">
        <v>0</v>
      </c>
      <c r="F101" s="121">
        <v>0</v>
      </c>
      <c r="G101" s="121">
        <v>0</v>
      </c>
      <c r="H101" s="128">
        <v>0</v>
      </c>
      <c r="I101" s="128">
        <v>0</v>
      </c>
      <c r="J101" s="128">
        <v>0</v>
      </c>
      <c r="K101" s="129"/>
    </row>
    <row r="102" spans="1:17" ht="30" x14ac:dyDescent="0.25">
      <c r="A102" s="119">
        <f t="shared" si="3"/>
        <v>95</v>
      </c>
      <c r="B102" s="141" t="s">
        <v>329</v>
      </c>
      <c r="C102" s="151"/>
      <c r="D102" s="121">
        <f t="shared" si="54"/>
        <v>0</v>
      </c>
      <c r="E102" s="121">
        <v>0</v>
      </c>
      <c r="F102" s="121">
        <v>0</v>
      </c>
      <c r="G102" s="121">
        <v>0</v>
      </c>
      <c r="H102" s="128">
        <v>0</v>
      </c>
      <c r="I102" s="128">
        <v>0</v>
      </c>
      <c r="J102" s="128">
        <v>0</v>
      </c>
      <c r="K102" s="129"/>
    </row>
    <row r="103" spans="1:17" ht="150" customHeight="1" x14ac:dyDescent="0.25">
      <c r="A103" s="119">
        <f t="shared" si="3"/>
        <v>96</v>
      </c>
      <c r="B103" s="122" t="s">
        <v>394</v>
      </c>
      <c r="C103" s="151" t="s">
        <v>153</v>
      </c>
      <c r="D103" s="121">
        <f>SUM(D104:D106)</f>
        <v>316170</v>
      </c>
      <c r="E103" s="121">
        <f t="shared" ref="E103:G103" si="55">E104+E105+E106+E108</f>
        <v>101875</v>
      </c>
      <c r="F103" s="121">
        <f t="shared" si="55"/>
        <v>105046</v>
      </c>
      <c r="G103" s="121">
        <f t="shared" si="55"/>
        <v>109249</v>
      </c>
      <c r="H103" s="121">
        <f>SUM(H104:H108)</f>
        <v>0</v>
      </c>
      <c r="I103" s="121">
        <f>SUM(I104:I108)</f>
        <v>0</v>
      </c>
      <c r="J103" s="121">
        <f>SUM(J104:J108)</f>
        <v>0</v>
      </c>
      <c r="K103" s="129" t="s">
        <v>404</v>
      </c>
      <c r="L103" s="185"/>
      <c r="M103" s="187"/>
      <c r="N103" s="187"/>
      <c r="O103" s="187"/>
      <c r="P103" s="187"/>
      <c r="Q103" s="187"/>
    </row>
    <row r="104" spans="1:17" x14ac:dyDescent="0.25">
      <c r="A104" s="119">
        <f t="shared" si="3"/>
        <v>97</v>
      </c>
      <c r="B104" s="123" t="s">
        <v>35</v>
      </c>
      <c r="C104" s="151"/>
      <c r="D104" s="121">
        <f>SUM(E104:I104)</f>
        <v>0</v>
      </c>
      <c r="E104" s="121">
        <v>0</v>
      </c>
      <c r="F104" s="121">
        <v>0</v>
      </c>
      <c r="G104" s="121">
        <v>0</v>
      </c>
      <c r="H104" s="128">
        <v>0</v>
      </c>
      <c r="I104" s="128">
        <v>0</v>
      </c>
      <c r="J104" s="128">
        <v>0</v>
      </c>
      <c r="K104" s="129"/>
    </row>
    <row r="105" spans="1:17" x14ac:dyDescent="0.25">
      <c r="A105" s="119">
        <f t="shared" si="3"/>
        <v>98</v>
      </c>
      <c r="B105" s="123" t="s">
        <v>29</v>
      </c>
      <c r="C105" s="151"/>
      <c r="D105" s="121">
        <f>SUM(E105:I105)</f>
        <v>316170</v>
      </c>
      <c r="E105" s="121">
        <v>101875</v>
      </c>
      <c r="F105" s="121">
        <v>105046</v>
      </c>
      <c r="G105" s="121">
        <v>109249</v>
      </c>
      <c r="H105" s="128">
        <v>0</v>
      </c>
      <c r="I105" s="128">
        <v>0</v>
      </c>
      <c r="J105" s="128">
        <v>0</v>
      </c>
      <c r="K105" s="129"/>
      <c r="L105" s="125"/>
    </row>
    <row r="106" spans="1:17" x14ac:dyDescent="0.25">
      <c r="A106" s="119">
        <f t="shared" si="3"/>
        <v>99</v>
      </c>
      <c r="B106" s="123" t="s">
        <v>28</v>
      </c>
      <c r="C106" s="151"/>
      <c r="D106" s="121">
        <f>SUM(E106:J106)</f>
        <v>0</v>
      </c>
      <c r="E106" s="121">
        <v>0</v>
      </c>
      <c r="F106" s="121">
        <v>0</v>
      </c>
      <c r="G106" s="121">
        <v>0</v>
      </c>
      <c r="H106" s="121">
        <f t="shared" ref="H106:J106" si="56">G106*1.04</f>
        <v>0</v>
      </c>
      <c r="I106" s="121">
        <f t="shared" si="56"/>
        <v>0</v>
      </c>
      <c r="J106" s="121">
        <f t="shared" si="56"/>
        <v>0</v>
      </c>
      <c r="K106" s="129"/>
      <c r="L106" s="125"/>
    </row>
    <row r="107" spans="1:17" ht="30" x14ac:dyDescent="0.25">
      <c r="A107" s="119">
        <f t="shared" ref="A107:A170" si="57">A106+1</f>
        <v>100</v>
      </c>
      <c r="B107" s="123" t="s">
        <v>323</v>
      </c>
      <c r="C107" s="151"/>
      <c r="D107" s="121">
        <f t="shared" ref="D107:D110" si="58">SUM(E107:I107)</f>
        <v>0</v>
      </c>
      <c r="E107" s="121">
        <v>0</v>
      </c>
      <c r="F107" s="121">
        <v>0</v>
      </c>
      <c r="G107" s="121">
        <v>0</v>
      </c>
      <c r="H107" s="128">
        <v>0</v>
      </c>
      <c r="I107" s="128">
        <v>0</v>
      </c>
      <c r="J107" s="128">
        <v>0</v>
      </c>
      <c r="K107" s="129"/>
      <c r="L107" s="125"/>
    </row>
    <row r="108" spans="1:17" x14ac:dyDescent="0.25">
      <c r="A108" s="119">
        <f t="shared" si="57"/>
        <v>101</v>
      </c>
      <c r="B108" s="123" t="s">
        <v>36</v>
      </c>
      <c r="C108" s="151"/>
      <c r="D108" s="121">
        <f t="shared" si="58"/>
        <v>0</v>
      </c>
      <c r="E108" s="121">
        <v>0</v>
      </c>
      <c r="F108" s="121">
        <v>0</v>
      </c>
      <c r="G108" s="121">
        <v>0</v>
      </c>
      <c r="H108" s="128">
        <v>0</v>
      </c>
      <c r="I108" s="128">
        <v>0</v>
      </c>
      <c r="J108" s="128">
        <v>0</v>
      </c>
      <c r="K108" s="129"/>
    </row>
    <row r="109" spans="1:17" ht="30" x14ac:dyDescent="0.25">
      <c r="A109" s="119">
        <f t="shared" si="57"/>
        <v>102</v>
      </c>
      <c r="B109" s="141" t="s">
        <v>364</v>
      </c>
      <c r="C109" s="151"/>
      <c r="D109" s="121">
        <f t="shared" si="58"/>
        <v>0</v>
      </c>
      <c r="E109" s="121">
        <v>0</v>
      </c>
      <c r="F109" s="121">
        <v>0</v>
      </c>
      <c r="G109" s="121">
        <v>0</v>
      </c>
      <c r="H109" s="128">
        <v>0</v>
      </c>
      <c r="I109" s="128">
        <v>0</v>
      </c>
      <c r="J109" s="128">
        <v>0</v>
      </c>
      <c r="K109" s="129"/>
    </row>
    <row r="110" spans="1:17" ht="30" x14ac:dyDescent="0.25">
      <c r="A110" s="119">
        <f t="shared" si="57"/>
        <v>103</v>
      </c>
      <c r="B110" s="141" t="s">
        <v>329</v>
      </c>
      <c r="C110" s="151"/>
      <c r="D110" s="121">
        <f t="shared" si="58"/>
        <v>0</v>
      </c>
      <c r="E110" s="121">
        <v>0</v>
      </c>
      <c r="F110" s="121">
        <v>0</v>
      </c>
      <c r="G110" s="121">
        <v>0</v>
      </c>
      <c r="H110" s="128">
        <v>0</v>
      </c>
      <c r="I110" s="128">
        <v>0</v>
      </c>
      <c r="J110" s="128">
        <v>0</v>
      </c>
      <c r="K110" s="129"/>
    </row>
    <row r="111" spans="1:17" ht="60" x14ac:dyDescent="0.25">
      <c r="A111" s="119">
        <f t="shared" si="57"/>
        <v>104</v>
      </c>
      <c r="B111" s="122" t="s">
        <v>393</v>
      </c>
      <c r="C111" s="151"/>
      <c r="D111" s="121">
        <f>D112+D113+D114+D116</f>
        <v>0</v>
      </c>
      <c r="E111" s="121">
        <f t="shared" ref="E111:J111" si="59">E112+E113+E114+E116</f>
        <v>0</v>
      </c>
      <c r="F111" s="121">
        <f t="shared" si="59"/>
        <v>0</v>
      </c>
      <c r="G111" s="121">
        <f t="shared" si="59"/>
        <v>0</v>
      </c>
      <c r="H111" s="121">
        <f t="shared" si="59"/>
        <v>0</v>
      </c>
      <c r="I111" s="121">
        <f t="shared" si="59"/>
        <v>0</v>
      </c>
      <c r="J111" s="121">
        <f t="shared" si="59"/>
        <v>0</v>
      </c>
      <c r="K111" s="129" t="s">
        <v>267</v>
      </c>
    </row>
    <row r="112" spans="1:17" x14ac:dyDescent="0.25">
      <c r="A112" s="119">
        <f t="shared" si="57"/>
        <v>105</v>
      </c>
      <c r="B112" s="123" t="s">
        <v>35</v>
      </c>
      <c r="C112" s="151"/>
      <c r="D112" s="121">
        <v>0</v>
      </c>
      <c r="E112" s="121">
        <v>0</v>
      </c>
      <c r="F112" s="121">
        <v>0</v>
      </c>
      <c r="G112" s="121">
        <v>0</v>
      </c>
      <c r="H112" s="128">
        <v>0</v>
      </c>
      <c r="I112" s="128">
        <v>0</v>
      </c>
      <c r="J112" s="128">
        <v>0</v>
      </c>
      <c r="K112" s="129"/>
    </row>
    <row r="113" spans="1:14" x14ac:dyDescent="0.25">
      <c r="A113" s="119">
        <f t="shared" si="57"/>
        <v>106</v>
      </c>
      <c r="B113" s="123" t="s">
        <v>29</v>
      </c>
      <c r="C113" s="151"/>
      <c r="D113" s="121">
        <v>0</v>
      </c>
      <c r="E113" s="121">
        <v>0</v>
      </c>
      <c r="F113" s="121">
        <v>0</v>
      </c>
      <c r="G113" s="121">
        <v>0</v>
      </c>
      <c r="H113" s="128">
        <v>0</v>
      </c>
      <c r="I113" s="128">
        <v>0</v>
      </c>
      <c r="J113" s="128">
        <v>0</v>
      </c>
      <c r="K113" s="129"/>
    </row>
    <row r="114" spans="1:14" x14ac:dyDescent="0.25">
      <c r="A114" s="119">
        <f t="shared" si="57"/>
        <v>107</v>
      </c>
      <c r="B114" s="123" t="s">
        <v>28</v>
      </c>
      <c r="C114" s="151"/>
      <c r="D114" s="121">
        <v>0</v>
      </c>
      <c r="E114" s="121">
        <v>0</v>
      </c>
      <c r="F114" s="121">
        <v>0</v>
      </c>
      <c r="G114" s="121">
        <v>0</v>
      </c>
      <c r="H114" s="128">
        <v>0</v>
      </c>
      <c r="I114" s="128">
        <v>0</v>
      </c>
      <c r="J114" s="128">
        <v>0</v>
      </c>
      <c r="K114" s="129"/>
    </row>
    <row r="115" spans="1:14" ht="30" x14ac:dyDescent="0.25">
      <c r="A115" s="119">
        <f t="shared" si="57"/>
        <v>108</v>
      </c>
      <c r="B115" s="123" t="s">
        <v>323</v>
      </c>
      <c r="C115" s="151"/>
      <c r="D115" s="121">
        <v>0</v>
      </c>
      <c r="E115" s="121">
        <v>0</v>
      </c>
      <c r="F115" s="121">
        <v>0</v>
      </c>
      <c r="G115" s="121">
        <v>0</v>
      </c>
      <c r="H115" s="128">
        <v>0</v>
      </c>
      <c r="I115" s="128">
        <v>0</v>
      </c>
      <c r="J115" s="128">
        <v>0</v>
      </c>
      <c r="K115" s="129"/>
    </row>
    <row r="116" spans="1:14" x14ac:dyDescent="0.25">
      <c r="A116" s="119">
        <f t="shared" si="57"/>
        <v>109</v>
      </c>
      <c r="B116" s="123" t="s">
        <v>36</v>
      </c>
      <c r="C116" s="151"/>
      <c r="D116" s="121">
        <v>0</v>
      </c>
      <c r="E116" s="121">
        <v>0</v>
      </c>
      <c r="F116" s="121">
        <v>0</v>
      </c>
      <c r="G116" s="121">
        <v>0</v>
      </c>
      <c r="H116" s="128">
        <v>0</v>
      </c>
      <c r="I116" s="128">
        <v>0</v>
      </c>
      <c r="J116" s="128">
        <v>0</v>
      </c>
      <c r="K116" s="129"/>
    </row>
    <row r="117" spans="1:14" ht="30" x14ac:dyDescent="0.25">
      <c r="A117" s="119">
        <f t="shared" si="57"/>
        <v>110</v>
      </c>
      <c r="B117" s="141" t="s">
        <v>364</v>
      </c>
      <c r="C117" s="151"/>
      <c r="D117" s="121">
        <v>0</v>
      </c>
      <c r="E117" s="121">
        <v>0</v>
      </c>
      <c r="F117" s="121">
        <v>0</v>
      </c>
      <c r="G117" s="121">
        <v>0</v>
      </c>
      <c r="H117" s="128">
        <v>0</v>
      </c>
      <c r="I117" s="128">
        <v>0</v>
      </c>
      <c r="J117" s="128">
        <v>0</v>
      </c>
      <c r="K117" s="129"/>
    </row>
    <row r="118" spans="1:14" ht="30" x14ac:dyDescent="0.25">
      <c r="A118" s="119">
        <f t="shared" si="57"/>
        <v>111</v>
      </c>
      <c r="B118" s="141" t="s">
        <v>329</v>
      </c>
      <c r="C118" s="151"/>
      <c r="D118" s="121">
        <v>0</v>
      </c>
      <c r="E118" s="121">
        <v>0</v>
      </c>
      <c r="F118" s="121">
        <v>0</v>
      </c>
      <c r="G118" s="121">
        <v>0</v>
      </c>
      <c r="H118" s="128">
        <v>0</v>
      </c>
      <c r="I118" s="128">
        <v>0</v>
      </c>
      <c r="J118" s="128">
        <v>0</v>
      </c>
      <c r="K118" s="129"/>
    </row>
    <row r="119" spans="1:14" ht="165" x14ac:dyDescent="0.2">
      <c r="A119" s="119">
        <f t="shared" si="57"/>
        <v>112</v>
      </c>
      <c r="B119" s="142" t="s">
        <v>227</v>
      </c>
      <c r="C119" s="151" t="s">
        <v>153</v>
      </c>
      <c r="D119" s="121">
        <f>SUM(D120:D124)</f>
        <v>199.4</v>
      </c>
      <c r="E119" s="121">
        <f t="shared" ref="E119:J119" si="60">SUM(E120:E124)</f>
        <v>199.4</v>
      </c>
      <c r="F119" s="121">
        <f t="shared" si="60"/>
        <v>0</v>
      </c>
      <c r="G119" s="121">
        <f t="shared" si="60"/>
        <v>0</v>
      </c>
      <c r="H119" s="121">
        <f t="shared" si="60"/>
        <v>0</v>
      </c>
      <c r="I119" s="121">
        <f t="shared" si="60"/>
        <v>0</v>
      </c>
      <c r="J119" s="121">
        <f t="shared" si="60"/>
        <v>0</v>
      </c>
      <c r="K119" s="129" t="s">
        <v>70</v>
      </c>
      <c r="L119" s="188"/>
      <c r="M119" s="189"/>
      <c r="N119" s="189"/>
    </row>
    <row r="120" spans="1:14" x14ac:dyDescent="0.25">
      <c r="A120" s="119">
        <f t="shared" si="57"/>
        <v>113</v>
      </c>
      <c r="B120" s="123" t="s">
        <v>35</v>
      </c>
      <c r="C120" s="151"/>
      <c r="D120" s="121">
        <f>SUM(E120:I120)</f>
        <v>0</v>
      </c>
      <c r="E120" s="121">
        <v>0</v>
      </c>
      <c r="F120" s="121">
        <v>0</v>
      </c>
      <c r="G120" s="121">
        <v>0</v>
      </c>
      <c r="H120" s="128">
        <v>0</v>
      </c>
      <c r="I120" s="128">
        <v>0</v>
      </c>
      <c r="J120" s="128">
        <v>0</v>
      </c>
      <c r="K120" s="129"/>
    </row>
    <row r="121" spans="1:14" x14ac:dyDescent="0.25">
      <c r="A121" s="119">
        <f t="shared" si="57"/>
        <v>114</v>
      </c>
      <c r="B121" s="123" t="s">
        <v>29</v>
      </c>
      <c r="C121" s="151"/>
      <c r="D121" s="121">
        <f>SUM(E121:I121)</f>
        <v>199.4</v>
      </c>
      <c r="E121" s="121">
        <v>199.4</v>
      </c>
      <c r="F121" s="121">
        <v>0</v>
      </c>
      <c r="G121" s="121">
        <v>0</v>
      </c>
      <c r="H121" s="128">
        <v>0</v>
      </c>
      <c r="I121" s="128">
        <v>0</v>
      </c>
      <c r="J121" s="128">
        <v>0</v>
      </c>
      <c r="K121" s="129"/>
      <c r="L121" s="125"/>
    </row>
    <row r="122" spans="1:14" x14ac:dyDescent="0.25">
      <c r="A122" s="119">
        <f t="shared" si="57"/>
        <v>115</v>
      </c>
      <c r="B122" s="123" t="s">
        <v>28</v>
      </c>
      <c r="C122" s="151"/>
      <c r="D122" s="121">
        <f>SUM(E122:I122)</f>
        <v>0</v>
      </c>
      <c r="E122" s="121">
        <v>0</v>
      </c>
      <c r="F122" s="121">
        <v>0</v>
      </c>
      <c r="G122" s="121">
        <v>0</v>
      </c>
      <c r="H122" s="128">
        <v>0</v>
      </c>
      <c r="I122" s="128">
        <v>0</v>
      </c>
      <c r="J122" s="128">
        <v>0</v>
      </c>
      <c r="K122" s="129"/>
    </row>
    <row r="123" spans="1:14" ht="30" x14ac:dyDescent="0.25">
      <c r="A123" s="119">
        <f t="shared" si="57"/>
        <v>116</v>
      </c>
      <c r="B123" s="123" t="s">
        <v>323</v>
      </c>
      <c r="C123" s="151"/>
      <c r="D123" s="121">
        <f t="shared" ref="D123:D126" si="61">SUM(E123:I123)</f>
        <v>0</v>
      </c>
      <c r="E123" s="121">
        <v>0</v>
      </c>
      <c r="F123" s="121">
        <v>0</v>
      </c>
      <c r="G123" s="121">
        <v>0</v>
      </c>
      <c r="H123" s="128">
        <v>0</v>
      </c>
      <c r="I123" s="128">
        <v>0</v>
      </c>
      <c r="J123" s="128">
        <v>0</v>
      </c>
      <c r="K123" s="129"/>
    </row>
    <row r="124" spans="1:14" x14ac:dyDescent="0.25">
      <c r="A124" s="119">
        <f t="shared" si="57"/>
        <v>117</v>
      </c>
      <c r="B124" s="123" t="s">
        <v>36</v>
      </c>
      <c r="C124" s="151"/>
      <c r="D124" s="121">
        <f t="shared" si="61"/>
        <v>0</v>
      </c>
      <c r="E124" s="121">
        <v>0</v>
      </c>
      <c r="F124" s="121">
        <v>0</v>
      </c>
      <c r="G124" s="121">
        <v>0</v>
      </c>
      <c r="H124" s="128">
        <v>0</v>
      </c>
      <c r="I124" s="128">
        <v>0</v>
      </c>
      <c r="J124" s="128">
        <v>0</v>
      </c>
      <c r="K124" s="129"/>
    </row>
    <row r="125" spans="1:14" ht="30" x14ac:dyDescent="0.25">
      <c r="A125" s="119">
        <f t="shared" si="57"/>
        <v>118</v>
      </c>
      <c r="B125" s="141" t="s">
        <v>364</v>
      </c>
      <c r="C125" s="151"/>
      <c r="D125" s="121">
        <f t="shared" si="61"/>
        <v>0</v>
      </c>
      <c r="E125" s="121">
        <v>0</v>
      </c>
      <c r="F125" s="121">
        <v>0</v>
      </c>
      <c r="G125" s="121">
        <v>0</v>
      </c>
      <c r="H125" s="128">
        <v>0</v>
      </c>
      <c r="I125" s="128">
        <v>0</v>
      </c>
      <c r="J125" s="128">
        <v>0</v>
      </c>
      <c r="K125" s="129"/>
    </row>
    <row r="126" spans="1:14" ht="30" x14ac:dyDescent="0.25">
      <c r="A126" s="119">
        <f t="shared" si="57"/>
        <v>119</v>
      </c>
      <c r="B126" s="141" t="s">
        <v>329</v>
      </c>
      <c r="C126" s="151"/>
      <c r="D126" s="121">
        <f t="shared" si="61"/>
        <v>0</v>
      </c>
      <c r="E126" s="121">
        <v>0</v>
      </c>
      <c r="F126" s="121">
        <v>0</v>
      </c>
      <c r="G126" s="121">
        <v>0</v>
      </c>
      <c r="H126" s="128">
        <v>0</v>
      </c>
      <c r="I126" s="128">
        <v>0</v>
      </c>
      <c r="J126" s="128">
        <v>0</v>
      </c>
      <c r="K126" s="129"/>
    </row>
    <row r="127" spans="1:14" ht="150" x14ac:dyDescent="0.2">
      <c r="A127" s="119">
        <f t="shared" si="57"/>
        <v>120</v>
      </c>
      <c r="B127" s="123" t="s">
        <v>426</v>
      </c>
      <c r="C127" s="151"/>
      <c r="D127" s="121">
        <f>SUM(D128:D132)</f>
        <v>0</v>
      </c>
      <c r="E127" s="121">
        <f t="shared" ref="E127:J127" si="62">SUM(E128:E132)</f>
        <v>0</v>
      </c>
      <c r="F127" s="121">
        <f t="shared" si="62"/>
        <v>0</v>
      </c>
      <c r="G127" s="121">
        <f t="shared" si="62"/>
        <v>0</v>
      </c>
      <c r="H127" s="121">
        <f t="shared" si="62"/>
        <v>0</v>
      </c>
      <c r="I127" s="121">
        <f t="shared" si="62"/>
        <v>0</v>
      </c>
      <c r="J127" s="121">
        <f t="shared" si="62"/>
        <v>0</v>
      </c>
      <c r="K127" s="129" t="s">
        <v>269</v>
      </c>
      <c r="L127" s="188"/>
      <c r="M127" s="189"/>
      <c r="N127" s="189"/>
    </row>
    <row r="128" spans="1:14" x14ac:dyDescent="0.25">
      <c r="A128" s="119">
        <f t="shared" si="57"/>
        <v>121</v>
      </c>
      <c r="B128" s="123" t="s">
        <v>35</v>
      </c>
      <c r="C128" s="151"/>
      <c r="D128" s="121">
        <f>SUM(E128:I128)</f>
        <v>0</v>
      </c>
      <c r="E128" s="121">
        <v>0</v>
      </c>
      <c r="F128" s="121">
        <v>0</v>
      </c>
      <c r="G128" s="121">
        <v>0</v>
      </c>
      <c r="H128" s="128">
        <v>0</v>
      </c>
      <c r="I128" s="128">
        <v>0</v>
      </c>
      <c r="J128" s="128">
        <v>0</v>
      </c>
      <c r="K128" s="129"/>
    </row>
    <row r="129" spans="1:14" x14ac:dyDescent="0.25">
      <c r="A129" s="119">
        <f t="shared" si="57"/>
        <v>122</v>
      </c>
      <c r="B129" s="123" t="s">
        <v>29</v>
      </c>
      <c r="C129" s="151"/>
      <c r="D129" s="121">
        <f>SUM(E129:I129)</f>
        <v>0</v>
      </c>
      <c r="E129" s="121">
        <v>0</v>
      </c>
      <c r="F129" s="121">
        <v>0</v>
      </c>
      <c r="G129" s="121">
        <v>0</v>
      </c>
      <c r="H129" s="128">
        <v>0</v>
      </c>
      <c r="I129" s="128">
        <v>0</v>
      </c>
      <c r="J129" s="128">
        <v>0</v>
      </c>
      <c r="K129" s="129"/>
    </row>
    <row r="130" spans="1:14" x14ac:dyDescent="0.25">
      <c r="A130" s="119">
        <f t="shared" si="57"/>
        <v>123</v>
      </c>
      <c r="B130" s="123" t="s">
        <v>28</v>
      </c>
      <c r="C130" s="151"/>
      <c r="D130" s="121">
        <f>SUM(E130:I130)</f>
        <v>0</v>
      </c>
      <c r="E130" s="121">
        <v>0</v>
      </c>
      <c r="F130" s="121">
        <v>0</v>
      </c>
      <c r="G130" s="121">
        <v>0</v>
      </c>
      <c r="H130" s="128">
        <v>0</v>
      </c>
      <c r="I130" s="128">
        <v>0</v>
      </c>
      <c r="J130" s="128">
        <v>0</v>
      </c>
      <c r="K130" s="129"/>
    </row>
    <row r="131" spans="1:14" ht="30" x14ac:dyDescent="0.25">
      <c r="A131" s="119">
        <f t="shared" si="57"/>
        <v>124</v>
      </c>
      <c r="B131" s="123" t="s">
        <v>323</v>
      </c>
      <c r="C131" s="151"/>
      <c r="D131" s="121">
        <f t="shared" ref="D131:D134" si="63">SUM(E131:I131)</f>
        <v>0</v>
      </c>
      <c r="E131" s="121">
        <v>0</v>
      </c>
      <c r="F131" s="121">
        <v>0</v>
      </c>
      <c r="G131" s="121">
        <v>0</v>
      </c>
      <c r="H131" s="121">
        <v>0</v>
      </c>
      <c r="I131" s="128">
        <v>0</v>
      </c>
      <c r="J131" s="128">
        <v>0</v>
      </c>
      <c r="K131" s="129"/>
    </row>
    <row r="132" spans="1:14" x14ac:dyDescent="0.25">
      <c r="A132" s="119">
        <f t="shared" si="57"/>
        <v>125</v>
      </c>
      <c r="B132" s="123" t="s">
        <v>36</v>
      </c>
      <c r="C132" s="151"/>
      <c r="D132" s="121">
        <f t="shared" si="63"/>
        <v>0</v>
      </c>
      <c r="E132" s="121">
        <v>0</v>
      </c>
      <c r="F132" s="121">
        <v>0</v>
      </c>
      <c r="G132" s="121">
        <v>0</v>
      </c>
      <c r="H132" s="128">
        <v>0</v>
      </c>
      <c r="I132" s="128">
        <v>0</v>
      </c>
      <c r="J132" s="128">
        <v>0</v>
      </c>
      <c r="K132" s="129"/>
    </row>
    <row r="133" spans="1:14" ht="30" x14ac:dyDescent="0.25">
      <c r="A133" s="119">
        <f t="shared" si="57"/>
        <v>126</v>
      </c>
      <c r="B133" s="141" t="s">
        <v>364</v>
      </c>
      <c r="C133" s="151"/>
      <c r="D133" s="121">
        <f t="shared" si="63"/>
        <v>0</v>
      </c>
      <c r="E133" s="121">
        <v>0</v>
      </c>
      <c r="F133" s="121">
        <v>0</v>
      </c>
      <c r="G133" s="121">
        <v>0</v>
      </c>
      <c r="H133" s="121">
        <v>0</v>
      </c>
      <c r="I133" s="128">
        <v>0</v>
      </c>
      <c r="J133" s="128">
        <v>0</v>
      </c>
      <c r="K133" s="129"/>
    </row>
    <row r="134" spans="1:14" ht="30" x14ac:dyDescent="0.25">
      <c r="A134" s="119">
        <f t="shared" si="57"/>
        <v>127</v>
      </c>
      <c r="B134" s="141" t="s">
        <v>329</v>
      </c>
      <c r="C134" s="151"/>
      <c r="D134" s="121">
        <f t="shared" si="63"/>
        <v>0</v>
      </c>
      <c r="E134" s="121">
        <v>0</v>
      </c>
      <c r="F134" s="121">
        <v>0</v>
      </c>
      <c r="G134" s="121">
        <v>0</v>
      </c>
      <c r="H134" s="121">
        <v>0</v>
      </c>
      <c r="I134" s="128">
        <v>0</v>
      </c>
      <c r="J134" s="128">
        <v>0</v>
      </c>
      <c r="K134" s="129"/>
    </row>
    <row r="135" spans="1:14" ht="120" x14ac:dyDescent="0.2">
      <c r="A135" s="119">
        <f t="shared" si="57"/>
        <v>128</v>
      </c>
      <c r="B135" s="122" t="s">
        <v>415</v>
      </c>
      <c r="C135" s="151" t="s">
        <v>153</v>
      </c>
      <c r="D135" s="121">
        <f>SUM(D136:D140)</f>
        <v>0</v>
      </c>
      <c r="E135" s="121">
        <f t="shared" ref="E135:I135" si="64">SUM(E136:E140)</f>
        <v>0</v>
      </c>
      <c r="F135" s="121">
        <f t="shared" si="64"/>
        <v>0</v>
      </c>
      <c r="G135" s="121">
        <f t="shared" si="64"/>
        <v>0</v>
      </c>
      <c r="H135" s="121">
        <f t="shared" si="64"/>
        <v>0</v>
      </c>
      <c r="I135" s="121">
        <f t="shared" si="64"/>
        <v>0</v>
      </c>
      <c r="J135" s="121">
        <f>SUM(J136:J140)</f>
        <v>0</v>
      </c>
      <c r="K135" s="129" t="s">
        <v>405</v>
      </c>
      <c r="L135" s="188"/>
      <c r="M135" s="189"/>
      <c r="N135" s="189"/>
    </row>
    <row r="136" spans="1:14" x14ac:dyDescent="0.25">
      <c r="A136" s="119">
        <f t="shared" si="57"/>
        <v>129</v>
      </c>
      <c r="B136" s="123" t="s">
        <v>35</v>
      </c>
      <c r="C136" s="151"/>
      <c r="D136" s="121">
        <f>SUM(E136:I136)</f>
        <v>0</v>
      </c>
      <c r="E136" s="121">
        <v>0</v>
      </c>
      <c r="F136" s="121">
        <v>0</v>
      </c>
      <c r="G136" s="121">
        <v>0</v>
      </c>
      <c r="H136" s="128">
        <v>0</v>
      </c>
      <c r="I136" s="128">
        <v>0</v>
      </c>
      <c r="J136" s="128">
        <v>0</v>
      </c>
      <c r="K136" s="129"/>
    </row>
    <row r="137" spans="1:14" x14ac:dyDescent="0.25">
      <c r="A137" s="119">
        <f t="shared" si="57"/>
        <v>130</v>
      </c>
      <c r="B137" s="123" t="s">
        <v>29</v>
      </c>
      <c r="C137" s="151"/>
      <c r="D137" s="121">
        <f>SUM(E137:I137)</f>
        <v>0</v>
      </c>
      <c r="E137" s="121">
        <v>0</v>
      </c>
      <c r="F137" s="121">
        <v>0</v>
      </c>
      <c r="G137" s="121">
        <v>0</v>
      </c>
      <c r="H137" s="128">
        <v>0</v>
      </c>
      <c r="I137" s="128">
        <v>0</v>
      </c>
      <c r="J137" s="128">
        <v>0</v>
      </c>
      <c r="K137" s="129"/>
    </row>
    <row r="138" spans="1:14" x14ac:dyDescent="0.25">
      <c r="A138" s="119">
        <f t="shared" si="57"/>
        <v>131</v>
      </c>
      <c r="B138" s="123" t="s">
        <v>28</v>
      </c>
      <c r="C138" s="151"/>
      <c r="D138" s="121">
        <f>SUM(E138:I138)</f>
        <v>0</v>
      </c>
      <c r="E138" s="121">
        <v>0</v>
      </c>
      <c r="F138" s="121">
        <v>0</v>
      </c>
      <c r="G138" s="121">
        <v>0</v>
      </c>
      <c r="H138" s="128">
        <v>0</v>
      </c>
      <c r="I138" s="128">
        <v>0</v>
      </c>
      <c r="J138" s="128">
        <v>0</v>
      </c>
      <c r="K138" s="129"/>
    </row>
    <row r="139" spans="1:14" ht="30" x14ac:dyDescent="0.25">
      <c r="A139" s="119">
        <f t="shared" si="57"/>
        <v>132</v>
      </c>
      <c r="B139" s="123" t="s">
        <v>323</v>
      </c>
      <c r="C139" s="151"/>
      <c r="D139" s="121">
        <f t="shared" ref="D139:D142" si="65">SUM(E139:I139)</f>
        <v>0</v>
      </c>
      <c r="E139" s="121">
        <v>0</v>
      </c>
      <c r="F139" s="121">
        <v>0</v>
      </c>
      <c r="G139" s="121">
        <v>0</v>
      </c>
      <c r="H139" s="121">
        <v>0</v>
      </c>
      <c r="I139" s="121">
        <v>0</v>
      </c>
      <c r="J139" s="121">
        <v>0</v>
      </c>
      <c r="K139" s="129"/>
    </row>
    <row r="140" spans="1:14" x14ac:dyDescent="0.25">
      <c r="A140" s="119">
        <f t="shared" si="57"/>
        <v>133</v>
      </c>
      <c r="B140" s="123" t="s">
        <v>36</v>
      </c>
      <c r="C140" s="151"/>
      <c r="D140" s="121">
        <f t="shared" si="65"/>
        <v>0</v>
      </c>
      <c r="E140" s="121">
        <v>0</v>
      </c>
      <c r="F140" s="121">
        <v>0</v>
      </c>
      <c r="G140" s="121">
        <v>0</v>
      </c>
      <c r="H140" s="128">
        <v>0</v>
      </c>
      <c r="I140" s="128">
        <v>0</v>
      </c>
      <c r="J140" s="128">
        <v>0</v>
      </c>
      <c r="K140" s="129"/>
    </row>
    <row r="141" spans="1:14" ht="30" x14ac:dyDescent="0.25">
      <c r="A141" s="119">
        <f t="shared" si="57"/>
        <v>134</v>
      </c>
      <c r="B141" s="141" t="s">
        <v>364</v>
      </c>
      <c r="C141" s="151"/>
      <c r="D141" s="121">
        <f t="shared" si="65"/>
        <v>0</v>
      </c>
      <c r="E141" s="121">
        <v>0</v>
      </c>
      <c r="F141" s="121">
        <v>0</v>
      </c>
      <c r="G141" s="121">
        <v>0</v>
      </c>
      <c r="H141" s="121">
        <v>0</v>
      </c>
      <c r="I141" s="121">
        <v>0</v>
      </c>
      <c r="J141" s="121">
        <v>0</v>
      </c>
      <c r="K141" s="129"/>
    </row>
    <row r="142" spans="1:14" ht="30" x14ac:dyDescent="0.25">
      <c r="A142" s="119">
        <f t="shared" si="57"/>
        <v>135</v>
      </c>
      <c r="B142" s="141" t="s">
        <v>329</v>
      </c>
      <c r="C142" s="151"/>
      <c r="D142" s="121">
        <f t="shared" si="65"/>
        <v>0</v>
      </c>
      <c r="E142" s="121">
        <v>0</v>
      </c>
      <c r="F142" s="121">
        <v>0</v>
      </c>
      <c r="G142" s="121">
        <v>0</v>
      </c>
      <c r="H142" s="121">
        <v>0</v>
      </c>
      <c r="I142" s="121">
        <v>0</v>
      </c>
      <c r="J142" s="121">
        <v>0</v>
      </c>
      <c r="K142" s="129"/>
    </row>
    <row r="143" spans="1:14" ht="36.75" customHeight="1" x14ac:dyDescent="0.25">
      <c r="A143" s="119">
        <f t="shared" si="57"/>
        <v>136</v>
      </c>
      <c r="B143" s="122" t="s">
        <v>414</v>
      </c>
      <c r="C143" s="151" t="s">
        <v>154</v>
      </c>
      <c r="D143" s="121">
        <f>SUM(D144:D148)</f>
        <v>0</v>
      </c>
      <c r="E143" s="121">
        <v>0</v>
      </c>
      <c r="F143" s="121">
        <v>0</v>
      </c>
      <c r="G143" s="121">
        <v>0</v>
      </c>
      <c r="H143" s="121">
        <v>0</v>
      </c>
      <c r="I143" s="121">
        <v>0</v>
      </c>
      <c r="J143" s="121">
        <v>0</v>
      </c>
      <c r="K143" s="129" t="s">
        <v>74</v>
      </c>
    </row>
    <row r="144" spans="1:14" x14ac:dyDescent="0.25">
      <c r="A144" s="119">
        <f t="shared" si="57"/>
        <v>137</v>
      </c>
      <c r="B144" s="123" t="s">
        <v>35</v>
      </c>
      <c r="C144" s="151"/>
      <c r="D144" s="121">
        <f>SUM(E144:I144)</f>
        <v>0</v>
      </c>
      <c r="E144" s="121">
        <v>0</v>
      </c>
      <c r="F144" s="121">
        <v>0</v>
      </c>
      <c r="G144" s="121">
        <v>0</v>
      </c>
      <c r="H144" s="121">
        <v>0</v>
      </c>
      <c r="I144" s="121">
        <v>0</v>
      </c>
      <c r="J144" s="121">
        <v>0</v>
      </c>
      <c r="K144" s="129"/>
      <c r="L144" s="125"/>
    </row>
    <row r="145" spans="1:12" x14ac:dyDescent="0.25">
      <c r="A145" s="119">
        <f t="shared" si="57"/>
        <v>138</v>
      </c>
      <c r="B145" s="123" t="s">
        <v>29</v>
      </c>
      <c r="C145" s="151"/>
      <c r="D145" s="121">
        <f>SUM(E145:I145)</f>
        <v>0</v>
      </c>
      <c r="E145" s="121">
        <v>0</v>
      </c>
      <c r="F145" s="121">
        <v>0</v>
      </c>
      <c r="G145" s="121">
        <v>0</v>
      </c>
      <c r="H145" s="121">
        <v>0</v>
      </c>
      <c r="I145" s="121">
        <v>0</v>
      </c>
      <c r="J145" s="121">
        <v>0</v>
      </c>
      <c r="K145" s="129"/>
      <c r="L145" s="125"/>
    </row>
    <row r="146" spans="1:12" x14ac:dyDescent="0.25">
      <c r="A146" s="119">
        <f t="shared" si="57"/>
        <v>139</v>
      </c>
      <c r="B146" s="123" t="s">
        <v>28</v>
      </c>
      <c r="C146" s="151"/>
      <c r="D146" s="121">
        <f>SUM(E146:I146)</f>
        <v>0</v>
      </c>
      <c r="E146" s="121">
        <v>0</v>
      </c>
      <c r="F146" s="121">
        <v>0</v>
      </c>
      <c r="G146" s="121">
        <v>0</v>
      </c>
      <c r="H146" s="121">
        <v>0</v>
      </c>
      <c r="I146" s="121">
        <v>0</v>
      </c>
      <c r="J146" s="121">
        <v>0</v>
      </c>
      <c r="K146" s="129"/>
    </row>
    <row r="147" spans="1:12" ht="30" x14ac:dyDescent="0.25">
      <c r="A147" s="119">
        <f t="shared" si="57"/>
        <v>140</v>
      </c>
      <c r="B147" s="123" t="s">
        <v>323</v>
      </c>
      <c r="C147" s="151"/>
      <c r="D147" s="121">
        <f t="shared" ref="D147:D150" si="66">SUM(E147:I147)</f>
        <v>0</v>
      </c>
      <c r="E147" s="121">
        <v>0</v>
      </c>
      <c r="F147" s="121">
        <v>0</v>
      </c>
      <c r="G147" s="121">
        <v>0</v>
      </c>
      <c r="H147" s="121">
        <v>0</v>
      </c>
      <c r="I147" s="121">
        <v>0</v>
      </c>
      <c r="J147" s="121">
        <v>0</v>
      </c>
      <c r="K147" s="129"/>
    </row>
    <row r="148" spans="1:12" ht="28.5" customHeight="1" x14ac:dyDescent="0.25">
      <c r="A148" s="119">
        <f t="shared" si="57"/>
        <v>141</v>
      </c>
      <c r="B148" s="123" t="s">
        <v>36</v>
      </c>
      <c r="C148" s="151"/>
      <c r="D148" s="121">
        <f t="shared" si="66"/>
        <v>0</v>
      </c>
      <c r="E148" s="121">
        <v>0</v>
      </c>
      <c r="F148" s="121">
        <v>0</v>
      </c>
      <c r="G148" s="121">
        <v>0</v>
      </c>
      <c r="H148" s="121">
        <v>0</v>
      </c>
      <c r="I148" s="121">
        <v>0</v>
      </c>
      <c r="J148" s="121">
        <v>0</v>
      </c>
      <c r="K148" s="129"/>
    </row>
    <row r="149" spans="1:12" ht="28.5" customHeight="1" x14ac:dyDescent="0.25">
      <c r="A149" s="119">
        <f t="shared" si="57"/>
        <v>142</v>
      </c>
      <c r="B149" s="141" t="s">
        <v>364</v>
      </c>
      <c r="C149" s="151"/>
      <c r="D149" s="121">
        <f t="shared" si="66"/>
        <v>0</v>
      </c>
      <c r="E149" s="121">
        <v>0</v>
      </c>
      <c r="F149" s="121">
        <v>0</v>
      </c>
      <c r="G149" s="121">
        <v>0</v>
      </c>
      <c r="H149" s="121">
        <v>0</v>
      </c>
      <c r="I149" s="121">
        <v>0</v>
      </c>
      <c r="J149" s="121">
        <v>0</v>
      </c>
      <c r="K149" s="129"/>
    </row>
    <row r="150" spans="1:12" ht="28.5" customHeight="1" x14ac:dyDescent="0.25">
      <c r="A150" s="119">
        <f t="shared" si="57"/>
        <v>143</v>
      </c>
      <c r="B150" s="141" t="s">
        <v>329</v>
      </c>
      <c r="C150" s="151"/>
      <c r="D150" s="121">
        <f t="shared" si="66"/>
        <v>0</v>
      </c>
      <c r="E150" s="121">
        <v>0</v>
      </c>
      <c r="F150" s="121">
        <v>0</v>
      </c>
      <c r="G150" s="121">
        <v>0</v>
      </c>
      <c r="H150" s="121">
        <v>0</v>
      </c>
      <c r="I150" s="121">
        <v>0</v>
      </c>
      <c r="J150" s="121">
        <v>0</v>
      </c>
      <c r="K150" s="129"/>
    </row>
    <row r="151" spans="1:12" ht="105" x14ac:dyDescent="0.25">
      <c r="A151" s="119">
        <f t="shared" si="57"/>
        <v>144</v>
      </c>
      <c r="B151" s="122" t="s">
        <v>438</v>
      </c>
      <c r="C151" s="151" t="s">
        <v>153</v>
      </c>
      <c r="D151" s="121">
        <f>SUM(D152:D154)</f>
        <v>22530.5</v>
      </c>
      <c r="E151" s="121">
        <f>SUM(E152:E154)</f>
        <v>530.5</v>
      </c>
      <c r="F151" s="121">
        <f t="shared" ref="F151:J151" si="67">SUM(F152:F154)</f>
        <v>11000</v>
      </c>
      <c r="G151" s="121">
        <f t="shared" si="67"/>
        <v>11000</v>
      </c>
      <c r="H151" s="121">
        <f t="shared" si="67"/>
        <v>0</v>
      </c>
      <c r="I151" s="121">
        <f t="shared" si="67"/>
        <v>0</v>
      </c>
      <c r="J151" s="121">
        <f t="shared" si="67"/>
        <v>0</v>
      </c>
      <c r="K151" s="129" t="s">
        <v>433</v>
      </c>
    </row>
    <row r="152" spans="1:12" x14ac:dyDescent="0.25">
      <c r="A152" s="119">
        <f t="shared" si="57"/>
        <v>145</v>
      </c>
      <c r="B152" s="123" t="s">
        <v>35</v>
      </c>
      <c r="C152" s="151"/>
      <c r="D152" s="121">
        <f>SUM(E152:I152)</f>
        <v>0</v>
      </c>
      <c r="E152" s="121">
        <v>0</v>
      </c>
      <c r="F152" s="121">
        <v>0</v>
      </c>
      <c r="G152" s="121">
        <v>0</v>
      </c>
      <c r="H152" s="128">
        <v>0</v>
      </c>
      <c r="I152" s="128">
        <v>0</v>
      </c>
      <c r="J152" s="128">
        <v>0</v>
      </c>
      <c r="K152" s="129"/>
    </row>
    <row r="153" spans="1:12" x14ac:dyDescent="0.25">
      <c r="A153" s="119">
        <f t="shared" si="57"/>
        <v>146</v>
      </c>
      <c r="B153" s="123" t="s">
        <v>29</v>
      </c>
      <c r="C153" s="151"/>
      <c r="D153" s="121">
        <f>SUM(E153:I153)</f>
        <v>0</v>
      </c>
      <c r="E153" s="121">
        <v>0</v>
      </c>
      <c r="F153" s="121">
        <v>0</v>
      </c>
      <c r="G153" s="121">
        <v>0</v>
      </c>
      <c r="H153" s="128">
        <v>0</v>
      </c>
      <c r="I153" s="128">
        <v>0</v>
      </c>
      <c r="J153" s="128">
        <v>0</v>
      </c>
      <c r="K153" s="129"/>
    </row>
    <row r="154" spans="1:12" x14ac:dyDescent="0.25">
      <c r="A154" s="119">
        <f t="shared" si="57"/>
        <v>147</v>
      </c>
      <c r="B154" s="123" t="s">
        <v>28</v>
      </c>
      <c r="C154" s="151"/>
      <c r="D154" s="121">
        <f>SUM(E154:I154)</f>
        <v>22530.5</v>
      </c>
      <c r="E154" s="121">
        <v>530.5</v>
      </c>
      <c r="F154" s="121">
        <v>11000</v>
      </c>
      <c r="G154" s="121">
        <v>11000</v>
      </c>
      <c r="H154" s="128">
        <v>0</v>
      </c>
      <c r="I154" s="128">
        <v>0</v>
      </c>
      <c r="J154" s="128">
        <v>0</v>
      </c>
      <c r="K154" s="129"/>
    </row>
    <row r="155" spans="1:12" ht="30" x14ac:dyDescent="0.25">
      <c r="A155" s="119">
        <f t="shared" si="57"/>
        <v>148</v>
      </c>
      <c r="B155" s="123" t="s">
        <v>323</v>
      </c>
      <c r="C155" s="151"/>
      <c r="D155" s="121">
        <f>SUM(E155:I155)</f>
        <v>22530.5</v>
      </c>
      <c r="E155" s="121">
        <v>530.5</v>
      </c>
      <c r="F155" s="121">
        <v>11000</v>
      </c>
      <c r="G155" s="121">
        <v>11000</v>
      </c>
      <c r="H155" s="128">
        <v>0</v>
      </c>
      <c r="I155" s="128">
        <v>0</v>
      </c>
      <c r="J155" s="128">
        <v>0</v>
      </c>
      <c r="K155" s="129"/>
    </row>
    <row r="156" spans="1:12" x14ac:dyDescent="0.25">
      <c r="A156" s="119">
        <f t="shared" si="57"/>
        <v>149</v>
      </c>
      <c r="B156" s="123" t="s">
        <v>36</v>
      </c>
      <c r="C156" s="151"/>
      <c r="D156" s="121">
        <f t="shared" ref="D156:D158" si="68">SUM(E156:I156)</f>
        <v>0</v>
      </c>
      <c r="E156" s="121">
        <v>0</v>
      </c>
      <c r="F156" s="121">
        <v>0</v>
      </c>
      <c r="G156" s="121">
        <v>0</v>
      </c>
      <c r="H156" s="128">
        <v>0</v>
      </c>
      <c r="I156" s="128">
        <v>0</v>
      </c>
      <c r="J156" s="128">
        <v>0</v>
      </c>
      <c r="K156" s="129"/>
    </row>
    <row r="157" spans="1:12" ht="30" x14ac:dyDescent="0.25">
      <c r="A157" s="119">
        <f t="shared" si="57"/>
        <v>150</v>
      </c>
      <c r="B157" s="141" t="s">
        <v>364</v>
      </c>
      <c r="C157" s="151"/>
      <c r="D157" s="121">
        <f t="shared" si="68"/>
        <v>0</v>
      </c>
      <c r="E157" s="121">
        <v>0</v>
      </c>
      <c r="F157" s="121">
        <v>0</v>
      </c>
      <c r="G157" s="121">
        <v>0</v>
      </c>
      <c r="H157" s="121">
        <v>0</v>
      </c>
      <c r="I157" s="121">
        <v>0</v>
      </c>
      <c r="J157" s="121">
        <v>0</v>
      </c>
      <c r="K157" s="129"/>
    </row>
    <row r="158" spans="1:12" ht="30" x14ac:dyDescent="0.25">
      <c r="A158" s="119">
        <f t="shared" si="57"/>
        <v>151</v>
      </c>
      <c r="B158" s="141" t="s">
        <v>329</v>
      </c>
      <c r="C158" s="151"/>
      <c r="D158" s="121">
        <f t="shared" si="68"/>
        <v>0</v>
      </c>
      <c r="E158" s="121">
        <v>0</v>
      </c>
      <c r="F158" s="121">
        <v>0</v>
      </c>
      <c r="G158" s="121">
        <v>0</v>
      </c>
      <c r="H158" s="121">
        <v>0</v>
      </c>
      <c r="I158" s="121">
        <v>0</v>
      </c>
      <c r="J158" s="121">
        <v>0</v>
      </c>
      <c r="K158" s="129"/>
    </row>
    <row r="159" spans="1:12" ht="25.5" customHeight="1" x14ac:dyDescent="0.25">
      <c r="A159" s="119">
        <f t="shared" si="57"/>
        <v>152</v>
      </c>
      <c r="B159" s="181" t="s">
        <v>50</v>
      </c>
      <c r="C159" s="182"/>
      <c r="D159" s="182"/>
      <c r="E159" s="182"/>
      <c r="F159" s="182"/>
      <c r="G159" s="182"/>
      <c r="H159" s="182"/>
      <c r="I159" s="182"/>
      <c r="J159" s="182"/>
      <c r="K159" s="183"/>
    </row>
    <row r="160" spans="1:12" ht="30" x14ac:dyDescent="0.25">
      <c r="A160" s="119">
        <f t="shared" si="57"/>
        <v>153</v>
      </c>
      <c r="B160" s="122" t="s">
        <v>48</v>
      </c>
      <c r="C160" s="151"/>
      <c r="D160" s="121">
        <f>SUM(D161:D165)</f>
        <v>1148764.6000000001</v>
      </c>
      <c r="E160" s="121">
        <f t="shared" ref="E160:J160" si="69">SUM(E161:E165)</f>
        <v>179827.04</v>
      </c>
      <c r="F160" s="121">
        <f t="shared" si="69"/>
        <v>181214.16999999998</v>
      </c>
      <c r="G160" s="121">
        <f t="shared" si="69"/>
        <v>185501.03</v>
      </c>
      <c r="H160" s="121">
        <f t="shared" si="69"/>
        <v>192921.06000000003</v>
      </c>
      <c r="I160" s="121">
        <f t="shared" si="69"/>
        <v>200637.88999999998</v>
      </c>
      <c r="J160" s="121">
        <f t="shared" si="69"/>
        <v>208663.40999999997</v>
      </c>
      <c r="K160" s="129"/>
    </row>
    <row r="161" spans="1:16" x14ac:dyDescent="0.25">
      <c r="A161" s="119">
        <f t="shared" si="57"/>
        <v>154</v>
      </c>
      <c r="B161" s="123" t="s">
        <v>35</v>
      </c>
      <c r="C161" s="151"/>
      <c r="D161" s="121">
        <f>SUM(E161:J161)</f>
        <v>0</v>
      </c>
      <c r="E161" s="121">
        <f t="shared" ref="E161:J161" si="70">SUM(E169+E177+E185+E194+E202+E210)</f>
        <v>0</v>
      </c>
      <c r="F161" s="121">
        <f t="shared" si="70"/>
        <v>0</v>
      </c>
      <c r="G161" s="121">
        <f t="shared" si="70"/>
        <v>0</v>
      </c>
      <c r="H161" s="121">
        <f t="shared" si="70"/>
        <v>0</v>
      </c>
      <c r="I161" s="121">
        <f t="shared" si="70"/>
        <v>0</v>
      </c>
      <c r="J161" s="121">
        <f t="shared" si="70"/>
        <v>0</v>
      </c>
      <c r="K161" s="129"/>
    </row>
    <row r="162" spans="1:16" x14ac:dyDescent="0.25">
      <c r="A162" s="119">
        <f t="shared" si="57"/>
        <v>155</v>
      </c>
      <c r="B162" s="123" t="s">
        <v>29</v>
      </c>
      <c r="C162" s="151"/>
      <c r="D162" s="121">
        <f>SUM(E162:J162)</f>
        <v>359938.06</v>
      </c>
      <c r="E162" s="121">
        <f t="shared" ref="E162:J162" si="71">SUM(E170+E178+E186+E195+E203+E211)</f>
        <v>54214.6</v>
      </c>
      <c r="F162" s="121">
        <f t="shared" si="71"/>
        <v>56445</v>
      </c>
      <c r="G162" s="121">
        <f t="shared" si="71"/>
        <v>58702.6</v>
      </c>
      <c r="H162" s="121">
        <f t="shared" si="71"/>
        <v>61050.700000000004</v>
      </c>
      <c r="I162" s="121">
        <f t="shared" si="71"/>
        <v>63492.72</v>
      </c>
      <c r="J162" s="121">
        <f t="shared" si="71"/>
        <v>66032.44</v>
      </c>
      <c r="K162" s="129"/>
      <c r="L162" s="125"/>
    </row>
    <row r="163" spans="1:16" x14ac:dyDescent="0.25">
      <c r="A163" s="119">
        <f t="shared" si="57"/>
        <v>156</v>
      </c>
      <c r="B163" s="123" t="s">
        <v>28</v>
      </c>
      <c r="C163" s="151"/>
      <c r="D163" s="121">
        <f>SUM(E163:J163)</f>
        <v>788826.54</v>
      </c>
      <c r="E163" s="121">
        <f>SUM(E171+E179+E187+E196+E204+E212)</f>
        <v>125612.44</v>
      </c>
      <c r="F163" s="121">
        <f t="shared" ref="F163:J163" si="72">SUM(F171+F179+F187+F196+F204+F212)</f>
        <v>124769.17</v>
      </c>
      <c r="G163" s="121">
        <f t="shared" si="72"/>
        <v>126798.43</v>
      </c>
      <c r="H163" s="121">
        <f t="shared" si="72"/>
        <v>131870.36000000002</v>
      </c>
      <c r="I163" s="121">
        <f t="shared" si="72"/>
        <v>137145.16999999998</v>
      </c>
      <c r="J163" s="121">
        <f t="shared" si="72"/>
        <v>142630.96999999997</v>
      </c>
      <c r="K163" s="129"/>
    </row>
    <row r="164" spans="1:16" ht="30" x14ac:dyDescent="0.25">
      <c r="A164" s="119">
        <f t="shared" si="57"/>
        <v>157</v>
      </c>
      <c r="B164" s="123" t="s">
        <v>323</v>
      </c>
      <c r="C164" s="151"/>
      <c r="D164" s="121">
        <f>SUM(E164:J164)</f>
        <v>0</v>
      </c>
      <c r="E164" s="121">
        <f>E172+E188+E197+E205+E213</f>
        <v>0</v>
      </c>
      <c r="F164" s="121">
        <f t="shared" ref="F164:J164" si="73">F172+F188+F197+F205+F213</f>
        <v>0</v>
      </c>
      <c r="G164" s="121">
        <f t="shared" si="73"/>
        <v>0</v>
      </c>
      <c r="H164" s="121">
        <f t="shared" si="73"/>
        <v>0</v>
      </c>
      <c r="I164" s="121">
        <f t="shared" si="73"/>
        <v>0</v>
      </c>
      <c r="J164" s="121">
        <f t="shared" si="73"/>
        <v>0</v>
      </c>
      <c r="K164" s="129"/>
    </row>
    <row r="165" spans="1:16" x14ac:dyDescent="0.25">
      <c r="A165" s="119">
        <f t="shared" si="57"/>
        <v>158</v>
      </c>
      <c r="B165" s="123" t="s">
        <v>36</v>
      </c>
      <c r="C165" s="151"/>
      <c r="D165" s="121">
        <f>SUM(E165:J165)</f>
        <v>0</v>
      </c>
      <c r="E165" s="121">
        <f>E173+E181+E189+E206+E214</f>
        <v>0</v>
      </c>
      <c r="F165" s="121">
        <f t="shared" ref="F165:J165" si="74">F173+F181+F189+F206+F214</f>
        <v>0</v>
      </c>
      <c r="G165" s="121">
        <f t="shared" si="74"/>
        <v>0</v>
      </c>
      <c r="H165" s="121">
        <f t="shared" si="74"/>
        <v>0</v>
      </c>
      <c r="I165" s="121">
        <f t="shared" si="74"/>
        <v>0</v>
      </c>
      <c r="J165" s="121">
        <f t="shared" si="74"/>
        <v>0</v>
      </c>
      <c r="K165" s="129"/>
    </row>
    <row r="166" spans="1:16" ht="30" x14ac:dyDescent="0.25">
      <c r="A166" s="119">
        <f t="shared" si="57"/>
        <v>159</v>
      </c>
      <c r="B166" s="141" t="s">
        <v>364</v>
      </c>
      <c r="C166" s="151"/>
      <c r="D166" s="121">
        <f t="shared" ref="D166:D167" si="75">SUM(E166:I166)</f>
        <v>0</v>
      </c>
      <c r="E166" s="121">
        <v>0</v>
      </c>
      <c r="F166" s="121">
        <v>0</v>
      </c>
      <c r="G166" s="121">
        <v>0</v>
      </c>
      <c r="H166" s="121">
        <v>0</v>
      </c>
      <c r="I166" s="121">
        <v>0</v>
      </c>
      <c r="J166" s="121">
        <v>0</v>
      </c>
      <c r="K166" s="129"/>
    </row>
    <row r="167" spans="1:16" ht="30" x14ac:dyDescent="0.25">
      <c r="A167" s="119">
        <f t="shared" si="57"/>
        <v>160</v>
      </c>
      <c r="B167" s="141" t="s">
        <v>329</v>
      </c>
      <c r="C167" s="151"/>
      <c r="D167" s="121">
        <f t="shared" si="75"/>
        <v>0</v>
      </c>
      <c r="E167" s="121">
        <v>0</v>
      </c>
      <c r="F167" s="121">
        <v>0</v>
      </c>
      <c r="G167" s="121">
        <v>0</v>
      </c>
      <c r="H167" s="121">
        <v>0</v>
      </c>
      <c r="I167" s="121">
        <v>0</v>
      </c>
      <c r="J167" s="121">
        <v>0</v>
      </c>
      <c r="K167" s="129"/>
    </row>
    <row r="168" spans="1:16" ht="60" x14ac:dyDescent="0.2">
      <c r="A168" s="119">
        <f t="shared" si="57"/>
        <v>161</v>
      </c>
      <c r="B168" s="122" t="s">
        <v>372</v>
      </c>
      <c r="C168" s="151" t="s">
        <v>155</v>
      </c>
      <c r="D168" s="121">
        <f>SUM(D169:D173)</f>
        <v>642235.72</v>
      </c>
      <c r="E168" s="121">
        <f t="shared" ref="E168:J168" si="76">SUM(E169:E173)</f>
        <v>102318.44</v>
      </c>
      <c r="F168" s="121">
        <f t="shared" si="76"/>
        <v>101306.27</v>
      </c>
      <c r="G168" s="121">
        <f t="shared" si="76"/>
        <v>103288.53</v>
      </c>
      <c r="H168" s="121">
        <f t="shared" si="76"/>
        <v>107420.07</v>
      </c>
      <c r="I168" s="121">
        <f t="shared" si="76"/>
        <v>111716.87</v>
      </c>
      <c r="J168" s="121">
        <f t="shared" si="76"/>
        <v>116185.54</v>
      </c>
      <c r="K168" s="129" t="s">
        <v>224</v>
      </c>
      <c r="L168" s="188"/>
      <c r="M168" s="189"/>
      <c r="N168" s="189"/>
      <c r="O168" s="189"/>
      <c r="P168" s="189"/>
    </row>
    <row r="169" spans="1:16" x14ac:dyDescent="0.25">
      <c r="A169" s="119">
        <f t="shared" si="57"/>
        <v>162</v>
      </c>
      <c r="B169" s="123" t="s">
        <v>35</v>
      </c>
      <c r="C169" s="151"/>
      <c r="D169" s="121">
        <f>SUM(E169:I169)</f>
        <v>0</v>
      </c>
      <c r="E169" s="121">
        <v>0</v>
      </c>
      <c r="F169" s="121">
        <v>0</v>
      </c>
      <c r="G169" s="121">
        <v>0</v>
      </c>
      <c r="H169" s="128">
        <v>0</v>
      </c>
      <c r="I169" s="128">
        <v>0</v>
      </c>
      <c r="J169" s="128">
        <v>0</v>
      </c>
      <c r="K169" s="129"/>
    </row>
    <row r="170" spans="1:16" x14ac:dyDescent="0.25">
      <c r="A170" s="119">
        <f t="shared" si="57"/>
        <v>163</v>
      </c>
      <c r="B170" s="123" t="s">
        <v>29</v>
      </c>
      <c r="C170" s="151"/>
      <c r="D170" s="121">
        <f>SUM(E170:I170)</f>
        <v>0</v>
      </c>
      <c r="E170" s="121">
        <v>0</v>
      </c>
      <c r="F170" s="121">
        <v>0</v>
      </c>
      <c r="G170" s="121">
        <v>0</v>
      </c>
      <c r="H170" s="128">
        <v>0</v>
      </c>
      <c r="I170" s="128">
        <v>0</v>
      </c>
      <c r="J170" s="128">
        <v>0</v>
      </c>
      <c r="K170" s="129"/>
    </row>
    <row r="171" spans="1:16" x14ac:dyDescent="0.25">
      <c r="A171" s="119">
        <f t="shared" ref="A171:A234" si="77">A170+1</f>
        <v>164</v>
      </c>
      <c r="B171" s="123" t="s">
        <v>28</v>
      </c>
      <c r="C171" s="151"/>
      <c r="D171" s="121">
        <f>SUM(E171:J171)</f>
        <v>642235.72</v>
      </c>
      <c r="E171" s="121">
        <v>102318.44</v>
      </c>
      <c r="F171" s="121">
        <v>101306.27</v>
      </c>
      <c r="G171" s="121">
        <v>103288.53</v>
      </c>
      <c r="H171" s="121">
        <v>107420.07</v>
      </c>
      <c r="I171" s="121">
        <v>111716.87</v>
      </c>
      <c r="J171" s="121">
        <v>116185.54</v>
      </c>
      <c r="K171" s="129"/>
      <c r="L171" s="125"/>
    </row>
    <row r="172" spans="1:16" ht="30" x14ac:dyDescent="0.25">
      <c r="A172" s="119">
        <f t="shared" si="77"/>
        <v>165</v>
      </c>
      <c r="B172" s="123" t="s">
        <v>323</v>
      </c>
      <c r="C172" s="151"/>
      <c r="D172" s="121">
        <f t="shared" ref="D172:D175" si="78">SUM(E172:I172)</f>
        <v>0</v>
      </c>
      <c r="E172" s="121">
        <v>0</v>
      </c>
      <c r="F172" s="121">
        <v>0</v>
      </c>
      <c r="G172" s="121">
        <v>0</v>
      </c>
      <c r="H172" s="121">
        <v>0</v>
      </c>
      <c r="I172" s="121">
        <v>0</v>
      </c>
      <c r="J172" s="121">
        <v>0</v>
      </c>
      <c r="K172" s="129"/>
      <c r="L172" s="125"/>
    </row>
    <row r="173" spans="1:16" x14ac:dyDescent="0.25">
      <c r="A173" s="119">
        <f t="shared" si="77"/>
        <v>166</v>
      </c>
      <c r="B173" s="123" t="s">
        <v>36</v>
      </c>
      <c r="C173" s="151"/>
      <c r="D173" s="121">
        <f t="shared" si="78"/>
        <v>0</v>
      </c>
      <c r="E173" s="121">
        <v>0</v>
      </c>
      <c r="F173" s="121">
        <v>0</v>
      </c>
      <c r="G173" s="121">
        <v>0</v>
      </c>
      <c r="H173" s="121">
        <v>0</v>
      </c>
      <c r="I173" s="121">
        <v>0</v>
      </c>
      <c r="J173" s="121">
        <v>0</v>
      </c>
      <c r="K173" s="129"/>
    </row>
    <row r="174" spans="1:16" ht="30" x14ac:dyDescent="0.25">
      <c r="A174" s="119">
        <f t="shared" si="77"/>
        <v>167</v>
      </c>
      <c r="B174" s="141" t="s">
        <v>364</v>
      </c>
      <c r="C174" s="151"/>
      <c r="D174" s="121">
        <f t="shared" si="78"/>
        <v>0</v>
      </c>
      <c r="E174" s="121">
        <v>0</v>
      </c>
      <c r="F174" s="121">
        <v>0</v>
      </c>
      <c r="G174" s="121">
        <v>0</v>
      </c>
      <c r="H174" s="121">
        <v>0</v>
      </c>
      <c r="I174" s="121">
        <v>0</v>
      </c>
      <c r="J174" s="121">
        <v>0</v>
      </c>
      <c r="K174" s="129"/>
    </row>
    <row r="175" spans="1:16" ht="30" x14ac:dyDescent="0.25">
      <c r="A175" s="119">
        <f t="shared" si="77"/>
        <v>168</v>
      </c>
      <c r="B175" s="141" t="s">
        <v>329</v>
      </c>
      <c r="C175" s="151"/>
      <c r="D175" s="121">
        <f t="shared" si="78"/>
        <v>0</v>
      </c>
      <c r="E175" s="121">
        <v>0</v>
      </c>
      <c r="F175" s="121">
        <v>0</v>
      </c>
      <c r="G175" s="121">
        <v>0</v>
      </c>
      <c r="H175" s="121">
        <v>0</v>
      </c>
      <c r="I175" s="121">
        <v>0</v>
      </c>
      <c r="J175" s="121">
        <v>0</v>
      </c>
      <c r="K175" s="129"/>
    </row>
    <row r="176" spans="1:16" ht="105" x14ac:dyDescent="0.25">
      <c r="A176" s="119">
        <f t="shared" si="77"/>
        <v>169</v>
      </c>
      <c r="B176" s="123" t="s">
        <v>373</v>
      </c>
      <c r="C176" s="151" t="s">
        <v>156</v>
      </c>
      <c r="D176" s="121">
        <f>SUM(D177:D181)</f>
        <v>0</v>
      </c>
      <c r="E176" s="121">
        <f t="shared" ref="E176:J176" si="79">SUM(E177:E181)</f>
        <v>0</v>
      </c>
      <c r="F176" s="121">
        <f t="shared" si="79"/>
        <v>0</v>
      </c>
      <c r="G176" s="121">
        <f t="shared" si="79"/>
        <v>0</v>
      </c>
      <c r="H176" s="121">
        <f t="shared" si="79"/>
        <v>0</v>
      </c>
      <c r="I176" s="121">
        <f t="shared" si="79"/>
        <v>0</v>
      </c>
      <c r="J176" s="121">
        <f t="shared" si="79"/>
        <v>0</v>
      </c>
      <c r="K176" s="129" t="s">
        <v>192</v>
      </c>
    </row>
    <row r="177" spans="1:12" x14ac:dyDescent="0.25">
      <c r="A177" s="119">
        <f t="shared" si="77"/>
        <v>170</v>
      </c>
      <c r="B177" s="123" t="s">
        <v>35</v>
      </c>
      <c r="C177" s="151"/>
      <c r="D177" s="121">
        <f>SUM(E177:I177)</f>
        <v>0</v>
      </c>
      <c r="E177" s="121">
        <v>0</v>
      </c>
      <c r="F177" s="121">
        <v>0</v>
      </c>
      <c r="G177" s="121">
        <v>0</v>
      </c>
      <c r="H177" s="128">
        <v>0</v>
      </c>
      <c r="I177" s="128">
        <v>0</v>
      </c>
      <c r="J177" s="128">
        <v>0</v>
      </c>
      <c r="K177" s="129"/>
    </row>
    <row r="178" spans="1:12" x14ac:dyDescent="0.25">
      <c r="A178" s="119">
        <f t="shared" si="77"/>
        <v>171</v>
      </c>
      <c r="B178" s="123" t="s">
        <v>29</v>
      </c>
      <c r="C178" s="151"/>
      <c r="D178" s="121">
        <f>SUM(E178:I178)</f>
        <v>0</v>
      </c>
      <c r="E178" s="121">
        <v>0</v>
      </c>
      <c r="F178" s="121">
        <v>0</v>
      </c>
      <c r="G178" s="121">
        <v>0</v>
      </c>
      <c r="H178" s="128">
        <v>0</v>
      </c>
      <c r="I178" s="128">
        <v>0</v>
      </c>
      <c r="J178" s="128">
        <v>0</v>
      </c>
      <c r="K178" s="129"/>
      <c r="L178" s="127"/>
    </row>
    <row r="179" spans="1:12" x14ac:dyDescent="0.25">
      <c r="A179" s="119">
        <f t="shared" si="77"/>
        <v>172</v>
      </c>
      <c r="B179" s="123" t="s">
        <v>28</v>
      </c>
      <c r="C179" s="151"/>
      <c r="D179" s="121">
        <f>SUM(E179:I179)</f>
        <v>0</v>
      </c>
      <c r="E179" s="121">
        <v>0</v>
      </c>
      <c r="F179" s="121">
        <v>0</v>
      </c>
      <c r="G179" s="121">
        <v>0</v>
      </c>
      <c r="H179" s="128">
        <v>0</v>
      </c>
      <c r="I179" s="128">
        <v>0</v>
      </c>
      <c r="J179" s="128">
        <v>0</v>
      </c>
      <c r="K179" s="129"/>
      <c r="L179" s="125"/>
    </row>
    <row r="180" spans="1:12" ht="30" x14ac:dyDescent="0.25">
      <c r="A180" s="119">
        <f t="shared" si="77"/>
        <v>173</v>
      </c>
      <c r="B180" s="123" t="s">
        <v>323</v>
      </c>
      <c r="C180" s="151"/>
      <c r="D180" s="121">
        <f>SUM(E180:I180)</f>
        <v>0</v>
      </c>
      <c r="E180" s="121">
        <v>0</v>
      </c>
      <c r="F180" s="121">
        <v>0</v>
      </c>
      <c r="G180" s="121">
        <v>0</v>
      </c>
      <c r="H180" s="128">
        <v>0</v>
      </c>
      <c r="I180" s="128">
        <v>0</v>
      </c>
      <c r="J180" s="128">
        <v>0</v>
      </c>
      <c r="K180" s="129"/>
      <c r="L180" s="125"/>
    </row>
    <row r="181" spans="1:12" x14ac:dyDescent="0.25">
      <c r="A181" s="119">
        <f t="shared" si="77"/>
        <v>174</v>
      </c>
      <c r="B181" s="123" t="s">
        <v>36</v>
      </c>
      <c r="C181" s="151"/>
      <c r="D181" s="121">
        <f>SUM(E181:I181)</f>
        <v>0</v>
      </c>
      <c r="E181" s="121">
        <v>0</v>
      </c>
      <c r="F181" s="121">
        <v>0</v>
      </c>
      <c r="G181" s="121">
        <v>0</v>
      </c>
      <c r="H181" s="128">
        <v>0</v>
      </c>
      <c r="I181" s="128">
        <v>0</v>
      </c>
      <c r="J181" s="128">
        <v>0</v>
      </c>
      <c r="K181" s="129"/>
    </row>
    <row r="182" spans="1:12" ht="30" x14ac:dyDescent="0.25">
      <c r="A182" s="119">
        <f t="shared" si="77"/>
        <v>175</v>
      </c>
      <c r="B182" s="141" t="s">
        <v>364</v>
      </c>
      <c r="C182" s="151"/>
      <c r="D182" s="121">
        <f t="shared" ref="D182:D183" si="80">SUM(E182:I182)</f>
        <v>0</v>
      </c>
      <c r="E182" s="121">
        <v>0</v>
      </c>
      <c r="F182" s="121">
        <v>0</v>
      </c>
      <c r="G182" s="121">
        <v>0</v>
      </c>
      <c r="H182" s="128">
        <v>0</v>
      </c>
      <c r="I182" s="128">
        <v>0</v>
      </c>
      <c r="J182" s="128">
        <v>0</v>
      </c>
      <c r="K182" s="129"/>
    </row>
    <row r="183" spans="1:12" ht="30" x14ac:dyDescent="0.25">
      <c r="A183" s="119">
        <f t="shared" si="77"/>
        <v>176</v>
      </c>
      <c r="B183" s="141" t="s">
        <v>329</v>
      </c>
      <c r="C183" s="151"/>
      <c r="D183" s="121">
        <f t="shared" si="80"/>
        <v>0</v>
      </c>
      <c r="E183" s="121">
        <v>0</v>
      </c>
      <c r="F183" s="121">
        <v>0</v>
      </c>
      <c r="G183" s="121">
        <v>0</v>
      </c>
      <c r="H183" s="128">
        <v>0</v>
      </c>
      <c r="I183" s="128">
        <v>0</v>
      </c>
      <c r="J183" s="128">
        <v>0</v>
      </c>
      <c r="K183" s="129"/>
    </row>
    <row r="184" spans="1:12" ht="105" x14ac:dyDescent="0.25">
      <c r="A184" s="119">
        <f t="shared" si="77"/>
        <v>177</v>
      </c>
      <c r="B184" s="122" t="s">
        <v>374</v>
      </c>
      <c r="C184" s="151" t="s">
        <v>157</v>
      </c>
      <c r="D184" s="121">
        <f>SUM(D185:D187)</f>
        <v>413565.33</v>
      </c>
      <c r="E184" s="121">
        <f t="shared" ref="E184:J184" si="81">SUM(E185:E187)</f>
        <v>63223.1</v>
      </c>
      <c r="F184" s="121">
        <f t="shared" si="81"/>
        <v>65156.1</v>
      </c>
      <c r="G184" s="121">
        <f t="shared" si="81"/>
        <v>67158.5</v>
      </c>
      <c r="H184" s="121">
        <f t="shared" si="81"/>
        <v>69844.840000000011</v>
      </c>
      <c r="I184" s="121">
        <f t="shared" si="81"/>
        <v>72638.62</v>
      </c>
      <c r="J184" s="121">
        <f t="shared" si="81"/>
        <v>75544.17</v>
      </c>
      <c r="K184" s="129" t="s">
        <v>194</v>
      </c>
    </row>
    <row r="185" spans="1:12" x14ac:dyDescent="0.25">
      <c r="A185" s="119">
        <f t="shared" si="77"/>
        <v>178</v>
      </c>
      <c r="B185" s="123" t="s">
        <v>35</v>
      </c>
      <c r="C185" s="151"/>
      <c r="D185" s="121">
        <f>SUM(E185:I185)</f>
        <v>0</v>
      </c>
      <c r="E185" s="121">
        <v>0</v>
      </c>
      <c r="F185" s="121">
        <v>0</v>
      </c>
      <c r="G185" s="121">
        <v>0</v>
      </c>
      <c r="H185" s="128">
        <v>0</v>
      </c>
      <c r="I185" s="128">
        <v>0</v>
      </c>
      <c r="J185" s="128">
        <v>0</v>
      </c>
      <c r="K185" s="129"/>
    </row>
    <row r="186" spans="1:12" x14ac:dyDescent="0.25">
      <c r="A186" s="119">
        <f t="shared" si="77"/>
        <v>179</v>
      </c>
      <c r="B186" s="123" t="s">
        <v>29</v>
      </c>
      <c r="C186" s="151"/>
      <c r="D186" s="121">
        <f>SUM(E186:J186)</f>
        <v>319313.2</v>
      </c>
      <c r="E186" s="121">
        <v>48140.1</v>
      </c>
      <c r="F186" s="121">
        <v>50066.1</v>
      </c>
      <c r="G186" s="121">
        <v>52068.5</v>
      </c>
      <c r="H186" s="121">
        <v>54151.240000000005</v>
      </c>
      <c r="I186" s="121">
        <v>56317.279999999999</v>
      </c>
      <c r="J186" s="121">
        <v>58569.98</v>
      </c>
      <c r="K186" s="129"/>
    </row>
    <row r="187" spans="1:12" x14ac:dyDescent="0.25">
      <c r="A187" s="119">
        <f t="shared" si="77"/>
        <v>180</v>
      </c>
      <c r="B187" s="123" t="s">
        <v>28</v>
      </c>
      <c r="C187" s="151"/>
      <c r="D187" s="121">
        <f>SUM(E187:J187)</f>
        <v>94252.13</v>
      </c>
      <c r="E187" s="121">
        <v>15083</v>
      </c>
      <c r="F187" s="121">
        <v>15090</v>
      </c>
      <c r="G187" s="121">
        <v>15090</v>
      </c>
      <c r="H187" s="121">
        <v>15693.6</v>
      </c>
      <c r="I187" s="121">
        <v>16321.34</v>
      </c>
      <c r="J187" s="121">
        <v>16974.189999999999</v>
      </c>
      <c r="K187" s="129"/>
    </row>
    <row r="188" spans="1:12" ht="30" x14ac:dyDescent="0.25">
      <c r="A188" s="119">
        <f t="shared" si="77"/>
        <v>181</v>
      </c>
      <c r="B188" s="123" t="s">
        <v>323</v>
      </c>
      <c r="C188" s="151"/>
      <c r="D188" s="121">
        <f t="shared" ref="D188:D191" si="82">SUM(E188:I188)</f>
        <v>0</v>
      </c>
      <c r="E188" s="121">
        <v>0</v>
      </c>
      <c r="F188" s="121">
        <v>0</v>
      </c>
      <c r="G188" s="121">
        <v>0</v>
      </c>
      <c r="H188" s="128">
        <v>0</v>
      </c>
      <c r="I188" s="128">
        <v>0</v>
      </c>
      <c r="J188" s="128">
        <v>0</v>
      </c>
      <c r="K188" s="129"/>
    </row>
    <row r="189" spans="1:12" x14ac:dyDescent="0.25">
      <c r="A189" s="119">
        <f t="shared" si="77"/>
        <v>182</v>
      </c>
      <c r="B189" s="123" t="s">
        <v>36</v>
      </c>
      <c r="C189" s="151"/>
      <c r="D189" s="121">
        <f t="shared" si="82"/>
        <v>0</v>
      </c>
      <c r="E189" s="121">
        <v>0</v>
      </c>
      <c r="F189" s="121">
        <v>0</v>
      </c>
      <c r="G189" s="121">
        <v>0</v>
      </c>
      <c r="H189" s="128">
        <v>0</v>
      </c>
      <c r="I189" s="128">
        <v>0</v>
      </c>
      <c r="J189" s="128">
        <v>0</v>
      </c>
      <c r="K189" s="129"/>
    </row>
    <row r="190" spans="1:12" ht="30" x14ac:dyDescent="0.25">
      <c r="A190" s="119">
        <f t="shared" si="77"/>
        <v>183</v>
      </c>
      <c r="B190" s="141" t="s">
        <v>364</v>
      </c>
      <c r="C190" s="151"/>
      <c r="D190" s="121">
        <f t="shared" si="82"/>
        <v>0</v>
      </c>
      <c r="E190" s="121">
        <v>0</v>
      </c>
      <c r="F190" s="121">
        <v>0</v>
      </c>
      <c r="G190" s="121">
        <v>0</v>
      </c>
      <c r="H190" s="128">
        <v>0</v>
      </c>
      <c r="I190" s="128">
        <v>0</v>
      </c>
      <c r="J190" s="128">
        <v>0</v>
      </c>
      <c r="K190" s="129"/>
    </row>
    <row r="191" spans="1:12" ht="30" x14ac:dyDescent="0.25">
      <c r="A191" s="119">
        <f t="shared" si="77"/>
        <v>184</v>
      </c>
      <c r="B191" s="141" t="s">
        <v>329</v>
      </c>
      <c r="C191" s="151"/>
      <c r="D191" s="121">
        <f t="shared" si="82"/>
        <v>0</v>
      </c>
      <c r="E191" s="121">
        <v>0</v>
      </c>
      <c r="F191" s="121">
        <v>0</v>
      </c>
      <c r="G191" s="121">
        <v>0</v>
      </c>
      <c r="H191" s="128">
        <v>0</v>
      </c>
      <c r="I191" s="128">
        <v>0</v>
      </c>
      <c r="J191" s="128">
        <v>0</v>
      </c>
      <c r="K191" s="129"/>
    </row>
    <row r="192" spans="1:12" ht="22.5" customHeight="1" x14ac:dyDescent="0.25">
      <c r="A192" s="119">
        <f t="shared" si="77"/>
        <v>185</v>
      </c>
      <c r="B192" s="123" t="s">
        <v>5</v>
      </c>
      <c r="C192" s="151"/>
      <c r="D192" s="121"/>
      <c r="E192" s="121"/>
      <c r="F192" s="121"/>
      <c r="G192" s="121"/>
      <c r="H192" s="128"/>
      <c r="I192" s="128"/>
      <c r="J192" s="128"/>
      <c r="K192" s="129"/>
    </row>
    <row r="193" spans="1:12" ht="45" x14ac:dyDescent="0.25">
      <c r="A193" s="119">
        <f t="shared" si="77"/>
        <v>186</v>
      </c>
      <c r="B193" s="123" t="s">
        <v>375</v>
      </c>
      <c r="C193" s="151"/>
      <c r="D193" s="121">
        <f>SUM(D194:D196)</f>
        <v>7483.1500000000005</v>
      </c>
      <c r="E193" s="121">
        <f t="shared" ref="E193:J193" si="83">SUM(E194:E198)</f>
        <v>1130</v>
      </c>
      <c r="F193" s="121">
        <f t="shared" si="83"/>
        <v>1172.9000000000001</v>
      </c>
      <c r="G193" s="121">
        <f t="shared" si="83"/>
        <v>1219.9000000000001</v>
      </c>
      <c r="H193" s="121">
        <f t="shared" si="83"/>
        <v>1268.69</v>
      </c>
      <c r="I193" s="121">
        <f t="shared" si="83"/>
        <v>1319.44</v>
      </c>
      <c r="J193" s="121">
        <f t="shared" si="83"/>
        <v>1372.22</v>
      </c>
      <c r="K193" s="129" t="s">
        <v>253</v>
      </c>
    </row>
    <row r="194" spans="1:12" x14ac:dyDescent="0.25">
      <c r="A194" s="119">
        <f t="shared" si="77"/>
        <v>187</v>
      </c>
      <c r="B194" s="123" t="str">
        <f>B185</f>
        <v>федеральный бюджет</v>
      </c>
      <c r="C194" s="151"/>
      <c r="D194" s="121">
        <v>0</v>
      </c>
      <c r="E194" s="121">
        <v>0</v>
      </c>
      <c r="F194" s="121">
        <v>0</v>
      </c>
      <c r="G194" s="121">
        <v>0</v>
      </c>
      <c r="H194" s="121">
        <v>0</v>
      </c>
      <c r="I194" s="121">
        <v>0</v>
      </c>
      <c r="J194" s="121">
        <v>0</v>
      </c>
      <c r="K194" s="129"/>
    </row>
    <row r="195" spans="1:12" x14ac:dyDescent="0.25">
      <c r="A195" s="119">
        <f t="shared" si="77"/>
        <v>188</v>
      </c>
      <c r="B195" s="122" t="str">
        <f>B186</f>
        <v>областной бюджет</v>
      </c>
      <c r="C195" s="151"/>
      <c r="D195" s="121">
        <f>SUM(E195:I195)</f>
        <v>0</v>
      </c>
      <c r="E195" s="121">
        <v>0</v>
      </c>
      <c r="F195" s="121">
        <v>0</v>
      </c>
      <c r="G195" s="121">
        <v>0</v>
      </c>
      <c r="H195" s="121">
        <v>0</v>
      </c>
      <c r="I195" s="121">
        <v>0</v>
      </c>
      <c r="J195" s="121">
        <v>0</v>
      </c>
      <c r="K195" s="129"/>
      <c r="L195" s="125"/>
    </row>
    <row r="196" spans="1:12" x14ac:dyDescent="0.25">
      <c r="A196" s="119">
        <f t="shared" si="77"/>
        <v>189</v>
      </c>
      <c r="B196" s="122" t="str">
        <f>B187</f>
        <v>местный бюджет</v>
      </c>
      <c r="C196" s="151"/>
      <c r="D196" s="121">
        <f>SUM(E196:J196)</f>
        <v>7483.1500000000005</v>
      </c>
      <c r="E196" s="121">
        <v>1130</v>
      </c>
      <c r="F196" s="121">
        <v>1172.9000000000001</v>
      </c>
      <c r="G196" s="121">
        <v>1219.9000000000001</v>
      </c>
      <c r="H196" s="121">
        <v>1268.69</v>
      </c>
      <c r="I196" s="121">
        <v>1319.44</v>
      </c>
      <c r="J196" s="121">
        <v>1372.22</v>
      </c>
      <c r="K196" s="129"/>
      <c r="L196" s="125"/>
    </row>
    <row r="197" spans="1:12" ht="30" x14ac:dyDescent="0.25">
      <c r="A197" s="119">
        <f t="shared" si="77"/>
        <v>190</v>
      </c>
      <c r="B197" s="123" t="s">
        <v>323</v>
      </c>
      <c r="C197" s="151"/>
      <c r="D197" s="121">
        <f t="shared" ref="D197:D200" si="84">SUM(E197:I197)</f>
        <v>0</v>
      </c>
      <c r="E197" s="121">
        <v>0</v>
      </c>
      <c r="F197" s="121">
        <v>0</v>
      </c>
      <c r="G197" s="121">
        <v>0</v>
      </c>
      <c r="H197" s="121">
        <v>0</v>
      </c>
      <c r="I197" s="121">
        <v>0</v>
      </c>
      <c r="J197" s="121">
        <v>0</v>
      </c>
      <c r="K197" s="129"/>
      <c r="L197" s="125"/>
    </row>
    <row r="198" spans="1:12" x14ac:dyDescent="0.25">
      <c r="A198" s="119">
        <f t="shared" si="77"/>
        <v>191</v>
      </c>
      <c r="B198" s="122" t="str">
        <f>B189</f>
        <v>внебюджетные источники</v>
      </c>
      <c r="C198" s="151"/>
      <c r="D198" s="121">
        <f t="shared" si="84"/>
        <v>0</v>
      </c>
      <c r="E198" s="121">
        <v>0</v>
      </c>
      <c r="F198" s="121">
        <v>0</v>
      </c>
      <c r="G198" s="121">
        <v>0</v>
      </c>
      <c r="H198" s="121">
        <v>0</v>
      </c>
      <c r="I198" s="121">
        <v>0</v>
      </c>
      <c r="J198" s="121">
        <v>0</v>
      </c>
      <c r="K198" s="129"/>
    </row>
    <row r="199" spans="1:12" ht="30" x14ac:dyDescent="0.25">
      <c r="A199" s="119">
        <f t="shared" si="77"/>
        <v>192</v>
      </c>
      <c r="B199" s="141" t="s">
        <v>364</v>
      </c>
      <c r="C199" s="151"/>
      <c r="D199" s="121">
        <f t="shared" si="84"/>
        <v>0</v>
      </c>
      <c r="E199" s="121">
        <v>0</v>
      </c>
      <c r="F199" s="121">
        <v>0</v>
      </c>
      <c r="G199" s="121">
        <v>0</v>
      </c>
      <c r="H199" s="121">
        <v>0</v>
      </c>
      <c r="I199" s="121">
        <v>0</v>
      </c>
      <c r="J199" s="121">
        <v>0</v>
      </c>
      <c r="K199" s="129"/>
    </row>
    <row r="200" spans="1:12" ht="30" x14ac:dyDescent="0.25">
      <c r="A200" s="119">
        <f t="shared" si="77"/>
        <v>193</v>
      </c>
      <c r="B200" s="141" t="s">
        <v>329</v>
      </c>
      <c r="C200" s="151"/>
      <c r="D200" s="121">
        <f t="shared" si="84"/>
        <v>0</v>
      </c>
      <c r="E200" s="121">
        <v>0</v>
      </c>
      <c r="F200" s="121">
        <v>0</v>
      </c>
      <c r="G200" s="121">
        <v>0</v>
      </c>
      <c r="H200" s="121">
        <v>0</v>
      </c>
      <c r="I200" s="121">
        <v>0</v>
      </c>
      <c r="J200" s="121">
        <v>0</v>
      </c>
      <c r="K200" s="129"/>
    </row>
    <row r="201" spans="1:12" ht="30" x14ac:dyDescent="0.25">
      <c r="A201" s="119">
        <f t="shared" si="77"/>
        <v>194</v>
      </c>
      <c r="B201" s="123" t="s">
        <v>406</v>
      </c>
      <c r="C201" s="151"/>
      <c r="D201" s="121">
        <f>SUM(D202:D204)</f>
        <v>40624.86</v>
      </c>
      <c r="E201" s="121">
        <f t="shared" ref="E201:J201" si="85">SUM(E202:E204)</f>
        <v>6074.5</v>
      </c>
      <c r="F201" s="121">
        <f t="shared" si="85"/>
        <v>6378.9</v>
      </c>
      <c r="G201" s="121">
        <f t="shared" si="85"/>
        <v>6634.1</v>
      </c>
      <c r="H201" s="121">
        <f t="shared" si="85"/>
        <v>6899.46</v>
      </c>
      <c r="I201" s="121">
        <f t="shared" si="85"/>
        <v>7175.44</v>
      </c>
      <c r="J201" s="121">
        <f t="shared" si="85"/>
        <v>7462.46</v>
      </c>
      <c r="K201" s="129" t="s">
        <v>338</v>
      </c>
    </row>
    <row r="202" spans="1:12" x14ac:dyDescent="0.25">
      <c r="A202" s="119">
        <f t="shared" si="77"/>
        <v>195</v>
      </c>
      <c r="B202" s="122" t="str">
        <f>B194</f>
        <v>федеральный бюджет</v>
      </c>
      <c r="C202" s="151"/>
      <c r="D202" s="121">
        <f>SUM(E202:I202)</f>
        <v>0</v>
      </c>
      <c r="E202" s="121">
        <v>0</v>
      </c>
      <c r="F202" s="121">
        <v>0</v>
      </c>
      <c r="G202" s="121">
        <v>0</v>
      </c>
      <c r="H202" s="121">
        <v>0</v>
      </c>
      <c r="I202" s="121">
        <v>0</v>
      </c>
      <c r="J202" s="121">
        <v>0</v>
      </c>
      <c r="K202" s="129"/>
    </row>
    <row r="203" spans="1:12" x14ac:dyDescent="0.25">
      <c r="A203" s="119">
        <f t="shared" si="77"/>
        <v>196</v>
      </c>
      <c r="B203" s="122" t="str">
        <f>B195</f>
        <v>областной бюджет</v>
      </c>
      <c r="C203" s="151"/>
      <c r="D203" s="121">
        <f>SUM(E203:J203)</f>
        <v>40624.86</v>
      </c>
      <c r="E203" s="121">
        <v>6074.5</v>
      </c>
      <c r="F203" s="121">
        <v>6378.9</v>
      </c>
      <c r="G203" s="121">
        <v>6634.1</v>
      </c>
      <c r="H203" s="121">
        <v>6899.46</v>
      </c>
      <c r="I203" s="121">
        <v>7175.44</v>
      </c>
      <c r="J203" s="121">
        <v>7462.46</v>
      </c>
      <c r="K203" s="129"/>
    </row>
    <row r="204" spans="1:12" x14ac:dyDescent="0.25">
      <c r="A204" s="119">
        <f t="shared" si="77"/>
        <v>197</v>
      </c>
      <c r="B204" s="122" t="str">
        <f>B196</f>
        <v>местный бюджет</v>
      </c>
      <c r="C204" s="151"/>
      <c r="D204" s="121">
        <f>SUM(E204:I204)</f>
        <v>0</v>
      </c>
      <c r="E204" s="121">
        <v>0</v>
      </c>
      <c r="F204" s="121">
        <v>0</v>
      </c>
      <c r="G204" s="121">
        <v>0</v>
      </c>
      <c r="H204" s="121">
        <v>0</v>
      </c>
      <c r="I204" s="121">
        <v>0</v>
      </c>
      <c r="J204" s="121">
        <v>0</v>
      </c>
      <c r="K204" s="129"/>
    </row>
    <row r="205" spans="1:12" ht="30" x14ac:dyDescent="0.25">
      <c r="A205" s="119">
        <f t="shared" si="77"/>
        <v>198</v>
      </c>
      <c r="B205" s="123" t="s">
        <v>323</v>
      </c>
      <c r="C205" s="151"/>
      <c r="D205" s="121">
        <f t="shared" ref="D205:D208" si="86">SUM(E205:I205)</f>
        <v>0</v>
      </c>
      <c r="E205" s="121">
        <v>0</v>
      </c>
      <c r="F205" s="121">
        <v>0</v>
      </c>
      <c r="G205" s="121">
        <v>0</v>
      </c>
      <c r="H205" s="121">
        <v>0</v>
      </c>
      <c r="I205" s="121">
        <v>0</v>
      </c>
      <c r="J205" s="121">
        <v>0</v>
      </c>
      <c r="K205" s="129"/>
    </row>
    <row r="206" spans="1:12" x14ac:dyDescent="0.25">
      <c r="A206" s="119">
        <f t="shared" si="77"/>
        <v>199</v>
      </c>
      <c r="B206" s="141" t="s">
        <v>36</v>
      </c>
      <c r="C206" s="151"/>
      <c r="D206" s="121">
        <f>SUM(E206:J206)</f>
        <v>0</v>
      </c>
      <c r="E206" s="121">
        <v>0</v>
      </c>
      <c r="F206" s="121">
        <v>0</v>
      </c>
      <c r="G206" s="121">
        <v>0</v>
      </c>
      <c r="H206" s="121">
        <v>0</v>
      </c>
      <c r="I206" s="121">
        <v>0</v>
      </c>
      <c r="J206" s="121">
        <v>0</v>
      </c>
      <c r="K206" s="129"/>
    </row>
    <row r="207" spans="1:12" ht="30" x14ac:dyDescent="0.25">
      <c r="A207" s="119">
        <f t="shared" si="77"/>
        <v>200</v>
      </c>
      <c r="B207" s="141" t="s">
        <v>364</v>
      </c>
      <c r="C207" s="151"/>
      <c r="D207" s="121">
        <f t="shared" si="86"/>
        <v>0</v>
      </c>
      <c r="E207" s="121">
        <v>0</v>
      </c>
      <c r="F207" s="121">
        <v>0</v>
      </c>
      <c r="G207" s="121">
        <v>0</v>
      </c>
      <c r="H207" s="121">
        <v>0</v>
      </c>
      <c r="I207" s="121">
        <v>0</v>
      </c>
      <c r="J207" s="121">
        <v>0</v>
      </c>
      <c r="K207" s="129"/>
    </row>
    <row r="208" spans="1:12" ht="30" x14ac:dyDescent="0.25">
      <c r="A208" s="119">
        <f t="shared" si="77"/>
        <v>201</v>
      </c>
      <c r="B208" s="141" t="s">
        <v>329</v>
      </c>
      <c r="C208" s="151"/>
      <c r="D208" s="121">
        <f t="shared" si="86"/>
        <v>0</v>
      </c>
      <c r="E208" s="121">
        <v>0</v>
      </c>
      <c r="F208" s="121">
        <v>0</v>
      </c>
      <c r="G208" s="121">
        <v>0</v>
      </c>
      <c r="H208" s="121">
        <v>0</v>
      </c>
      <c r="I208" s="121">
        <v>0</v>
      </c>
      <c r="J208" s="121">
        <v>0</v>
      </c>
      <c r="K208" s="129"/>
    </row>
    <row r="209" spans="1:13" ht="120" customHeight="1" x14ac:dyDescent="0.25">
      <c r="A209" s="119">
        <f t="shared" si="77"/>
        <v>202</v>
      </c>
      <c r="B209" s="123" t="s">
        <v>428</v>
      </c>
      <c r="C209" s="155" t="s">
        <v>155</v>
      </c>
      <c r="D209" s="121">
        <f>D210+D211+D212+D214</f>
        <v>44855.540000000008</v>
      </c>
      <c r="E209" s="121">
        <f t="shared" ref="E209:J209" si="87">E210+E211+E212+E214</f>
        <v>7081</v>
      </c>
      <c r="F209" s="121">
        <f t="shared" si="87"/>
        <v>7200</v>
      </c>
      <c r="G209" s="121">
        <f t="shared" si="87"/>
        <v>7200</v>
      </c>
      <c r="H209" s="121">
        <f t="shared" si="87"/>
        <v>7488</v>
      </c>
      <c r="I209" s="121">
        <f t="shared" si="87"/>
        <v>7787.52</v>
      </c>
      <c r="J209" s="121">
        <f t="shared" si="87"/>
        <v>8099.02</v>
      </c>
      <c r="K209" s="129" t="s">
        <v>407</v>
      </c>
      <c r="L209" s="185"/>
      <c r="M209" s="187"/>
    </row>
    <row r="210" spans="1:13" x14ac:dyDescent="0.25">
      <c r="A210" s="119">
        <f t="shared" si="77"/>
        <v>203</v>
      </c>
      <c r="B210" s="123" t="s">
        <v>35</v>
      </c>
      <c r="C210" s="155"/>
      <c r="D210" s="121">
        <f>SUM(E210:I210)</f>
        <v>0</v>
      </c>
      <c r="E210" s="121">
        <v>0</v>
      </c>
      <c r="F210" s="121">
        <v>0</v>
      </c>
      <c r="G210" s="121">
        <v>0</v>
      </c>
      <c r="H210" s="121">
        <v>0</v>
      </c>
      <c r="I210" s="121">
        <v>0</v>
      </c>
      <c r="J210" s="121">
        <v>0</v>
      </c>
      <c r="K210" s="129"/>
    </row>
    <row r="211" spans="1:13" x14ac:dyDescent="0.25">
      <c r="A211" s="119">
        <f t="shared" si="77"/>
        <v>204</v>
      </c>
      <c r="B211" s="122" t="s">
        <v>29</v>
      </c>
      <c r="C211" s="155"/>
      <c r="D211" s="121">
        <f>SUM(E211:I211)</f>
        <v>0</v>
      </c>
      <c r="E211" s="121">
        <v>0</v>
      </c>
      <c r="F211" s="121">
        <v>0</v>
      </c>
      <c r="G211" s="121">
        <v>0</v>
      </c>
      <c r="H211" s="121">
        <v>0</v>
      </c>
      <c r="I211" s="121">
        <v>0</v>
      </c>
      <c r="J211" s="121">
        <v>0</v>
      </c>
      <c r="K211" s="129"/>
    </row>
    <row r="212" spans="1:13" x14ac:dyDescent="0.25">
      <c r="A212" s="119">
        <f t="shared" si="77"/>
        <v>205</v>
      </c>
      <c r="B212" s="122" t="s">
        <v>28</v>
      </c>
      <c r="C212" s="155"/>
      <c r="D212" s="121">
        <f>SUM(E212:J212)</f>
        <v>44855.540000000008</v>
      </c>
      <c r="E212" s="121">
        <v>7081</v>
      </c>
      <c r="F212" s="121">
        <v>7200</v>
      </c>
      <c r="G212" s="121">
        <v>7200</v>
      </c>
      <c r="H212" s="121">
        <v>7488</v>
      </c>
      <c r="I212" s="121">
        <v>7787.52</v>
      </c>
      <c r="J212" s="121">
        <v>8099.02</v>
      </c>
      <c r="K212" s="129"/>
    </row>
    <row r="213" spans="1:13" ht="30" x14ac:dyDescent="0.25">
      <c r="A213" s="119">
        <f t="shared" si="77"/>
        <v>206</v>
      </c>
      <c r="B213" s="123" t="s">
        <v>323</v>
      </c>
      <c r="C213" s="155"/>
      <c r="D213" s="121">
        <f t="shared" ref="D213:D216" si="88">SUM(E213:I213)</f>
        <v>0</v>
      </c>
      <c r="E213" s="121">
        <v>0</v>
      </c>
      <c r="F213" s="121">
        <v>0</v>
      </c>
      <c r="G213" s="121">
        <v>0</v>
      </c>
      <c r="H213" s="121">
        <v>0</v>
      </c>
      <c r="I213" s="121">
        <v>0</v>
      </c>
      <c r="J213" s="121">
        <v>0</v>
      </c>
      <c r="K213" s="129"/>
    </row>
    <row r="214" spans="1:13" x14ac:dyDescent="0.25">
      <c r="A214" s="119">
        <f t="shared" si="77"/>
        <v>207</v>
      </c>
      <c r="B214" s="122" t="s">
        <v>36</v>
      </c>
      <c r="C214" s="151"/>
      <c r="D214" s="121">
        <f t="shared" si="88"/>
        <v>0</v>
      </c>
      <c r="E214" s="121">
        <v>0</v>
      </c>
      <c r="F214" s="121">
        <v>0</v>
      </c>
      <c r="G214" s="121">
        <v>0</v>
      </c>
      <c r="H214" s="121">
        <v>0</v>
      </c>
      <c r="I214" s="121">
        <v>0</v>
      </c>
      <c r="J214" s="121">
        <v>0</v>
      </c>
      <c r="K214" s="129"/>
    </row>
    <row r="215" spans="1:13" ht="30" x14ac:dyDescent="0.25">
      <c r="A215" s="119">
        <f t="shared" si="77"/>
        <v>208</v>
      </c>
      <c r="B215" s="141" t="s">
        <v>364</v>
      </c>
      <c r="C215" s="151"/>
      <c r="D215" s="121">
        <f t="shared" si="88"/>
        <v>0</v>
      </c>
      <c r="E215" s="121">
        <v>0</v>
      </c>
      <c r="F215" s="121">
        <v>0</v>
      </c>
      <c r="G215" s="121">
        <v>0</v>
      </c>
      <c r="H215" s="121">
        <v>0</v>
      </c>
      <c r="I215" s="121">
        <v>0</v>
      </c>
      <c r="J215" s="121">
        <v>0</v>
      </c>
      <c r="K215" s="129"/>
    </row>
    <row r="216" spans="1:13" ht="30" x14ac:dyDescent="0.25">
      <c r="A216" s="119">
        <f t="shared" si="77"/>
        <v>209</v>
      </c>
      <c r="B216" s="141" t="s">
        <v>329</v>
      </c>
      <c r="C216" s="151"/>
      <c r="D216" s="121">
        <f t="shared" si="88"/>
        <v>0</v>
      </c>
      <c r="E216" s="121">
        <v>0</v>
      </c>
      <c r="F216" s="121">
        <v>0</v>
      </c>
      <c r="G216" s="121">
        <v>0</v>
      </c>
      <c r="H216" s="121">
        <v>0</v>
      </c>
      <c r="I216" s="121">
        <v>0</v>
      </c>
      <c r="J216" s="121">
        <v>0</v>
      </c>
      <c r="K216" s="129"/>
    </row>
    <row r="217" spans="1:13" ht="41.25" customHeight="1" x14ac:dyDescent="0.25">
      <c r="A217" s="119">
        <f t="shared" si="77"/>
        <v>210</v>
      </c>
      <c r="B217" s="181" t="s">
        <v>362</v>
      </c>
      <c r="C217" s="182"/>
      <c r="D217" s="182"/>
      <c r="E217" s="182"/>
      <c r="F217" s="182"/>
      <c r="G217" s="182"/>
      <c r="H217" s="182"/>
      <c r="I217" s="182"/>
      <c r="J217" s="182"/>
      <c r="K217" s="183"/>
    </row>
    <row r="218" spans="1:13" ht="30" x14ac:dyDescent="0.25">
      <c r="A218" s="119">
        <f t="shared" si="77"/>
        <v>211</v>
      </c>
      <c r="B218" s="122" t="s">
        <v>23</v>
      </c>
      <c r="C218" s="151"/>
      <c r="D218" s="121">
        <f>SUM(D219:D221)</f>
        <v>11811.1</v>
      </c>
      <c r="E218" s="121">
        <f t="shared" ref="E218:J218" si="89">SUM(E219:E221)</f>
        <v>2495.1</v>
      </c>
      <c r="F218" s="121">
        <f t="shared" si="89"/>
        <v>1863.2</v>
      </c>
      <c r="G218" s="121">
        <f t="shared" si="89"/>
        <v>1863.2</v>
      </c>
      <c r="H218" s="121">
        <f t="shared" si="89"/>
        <v>1863.2</v>
      </c>
      <c r="I218" s="121">
        <f t="shared" si="89"/>
        <v>1863.2</v>
      </c>
      <c r="J218" s="121">
        <f t="shared" si="89"/>
        <v>1863.2</v>
      </c>
      <c r="K218" s="129"/>
    </row>
    <row r="219" spans="1:13" x14ac:dyDescent="0.25">
      <c r="A219" s="119">
        <f t="shared" si="77"/>
        <v>212</v>
      </c>
      <c r="B219" s="123" t="s">
        <v>35</v>
      </c>
      <c r="C219" s="151"/>
      <c r="D219" s="121">
        <f>SUM(E219:I219)</f>
        <v>0</v>
      </c>
      <c r="E219" s="121">
        <f t="shared" ref="E219:J221" si="90">SUM(E227+E276)</f>
        <v>0</v>
      </c>
      <c r="F219" s="121">
        <f t="shared" si="90"/>
        <v>0</v>
      </c>
      <c r="G219" s="121">
        <f t="shared" si="90"/>
        <v>0</v>
      </c>
      <c r="H219" s="121">
        <f t="shared" si="90"/>
        <v>0</v>
      </c>
      <c r="I219" s="121">
        <f t="shared" si="90"/>
        <v>0</v>
      </c>
      <c r="J219" s="121">
        <f t="shared" si="90"/>
        <v>0</v>
      </c>
      <c r="K219" s="129"/>
      <c r="L219" s="125"/>
    </row>
    <row r="220" spans="1:13" x14ac:dyDescent="0.25">
      <c r="A220" s="119">
        <f t="shared" si="77"/>
        <v>213</v>
      </c>
      <c r="B220" s="123" t="s">
        <v>29</v>
      </c>
      <c r="C220" s="151"/>
      <c r="D220" s="121">
        <f>SUM(E220:I220)</f>
        <v>631.9</v>
      </c>
      <c r="E220" s="121">
        <f t="shared" si="90"/>
        <v>631.9</v>
      </c>
      <c r="F220" s="121">
        <f t="shared" si="90"/>
        <v>0</v>
      </c>
      <c r="G220" s="121">
        <f t="shared" si="90"/>
        <v>0</v>
      </c>
      <c r="H220" s="121">
        <f t="shared" si="90"/>
        <v>0</v>
      </c>
      <c r="I220" s="121">
        <f t="shared" si="90"/>
        <v>0</v>
      </c>
      <c r="J220" s="121">
        <f t="shared" si="90"/>
        <v>0</v>
      </c>
      <c r="K220" s="129"/>
    </row>
    <row r="221" spans="1:13" x14ac:dyDescent="0.25">
      <c r="A221" s="119">
        <f t="shared" si="77"/>
        <v>214</v>
      </c>
      <c r="B221" s="123" t="s">
        <v>28</v>
      </c>
      <c r="C221" s="151"/>
      <c r="D221" s="121">
        <f>SUM(E221:J221)</f>
        <v>11179.2</v>
      </c>
      <c r="E221" s="121">
        <f t="shared" si="90"/>
        <v>1863.2</v>
      </c>
      <c r="F221" s="121">
        <f t="shared" si="90"/>
        <v>1863.2</v>
      </c>
      <c r="G221" s="121">
        <f t="shared" si="90"/>
        <v>1863.2</v>
      </c>
      <c r="H221" s="121">
        <f t="shared" si="90"/>
        <v>1863.2</v>
      </c>
      <c r="I221" s="121">
        <f t="shared" si="90"/>
        <v>1863.2</v>
      </c>
      <c r="J221" s="121">
        <f t="shared" si="90"/>
        <v>1863.2</v>
      </c>
      <c r="K221" s="129"/>
    </row>
    <row r="222" spans="1:13" ht="30" x14ac:dyDescent="0.25">
      <c r="A222" s="119">
        <f t="shared" si="77"/>
        <v>215</v>
      </c>
      <c r="B222" s="123" t="s">
        <v>323</v>
      </c>
      <c r="C222" s="151"/>
      <c r="D222" s="121">
        <f>SUM(E222:J222)</f>
        <v>11179.2</v>
      </c>
      <c r="E222" s="121">
        <f>E221</f>
        <v>1863.2</v>
      </c>
      <c r="F222" s="121">
        <f t="shared" ref="F222:J222" si="91">F221</f>
        <v>1863.2</v>
      </c>
      <c r="G222" s="121">
        <f t="shared" si="91"/>
        <v>1863.2</v>
      </c>
      <c r="H222" s="121">
        <f t="shared" si="91"/>
        <v>1863.2</v>
      </c>
      <c r="I222" s="121">
        <f t="shared" si="91"/>
        <v>1863.2</v>
      </c>
      <c r="J222" s="121">
        <f t="shared" si="91"/>
        <v>1863.2</v>
      </c>
      <c r="K222" s="129"/>
    </row>
    <row r="223" spans="1:13" x14ac:dyDescent="0.25">
      <c r="A223" s="119">
        <f t="shared" si="77"/>
        <v>216</v>
      </c>
      <c r="B223" s="123" t="s">
        <v>36</v>
      </c>
      <c r="C223" s="151"/>
      <c r="D223" s="121">
        <f t="shared" ref="D223" si="92">SUM(E223:I223)</f>
        <v>0</v>
      </c>
      <c r="E223" s="121">
        <v>0</v>
      </c>
      <c r="F223" s="121">
        <v>0</v>
      </c>
      <c r="G223" s="121">
        <v>0</v>
      </c>
      <c r="H223" s="121">
        <v>0</v>
      </c>
      <c r="I223" s="121">
        <v>0</v>
      </c>
      <c r="J223" s="121">
        <v>0</v>
      </c>
      <c r="K223" s="129"/>
    </row>
    <row r="224" spans="1:13" ht="30" x14ac:dyDescent="0.25">
      <c r="A224" s="119">
        <f t="shared" si="77"/>
        <v>217</v>
      </c>
      <c r="B224" s="123" t="s">
        <v>364</v>
      </c>
      <c r="C224" s="151"/>
      <c r="D224" s="121">
        <f>SUM(E224:I224)</f>
        <v>0</v>
      </c>
      <c r="E224" s="121">
        <v>0</v>
      </c>
      <c r="F224" s="121">
        <v>0</v>
      </c>
      <c r="G224" s="121">
        <v>0</v>
      </c>
      <c r="H224" s="121">
        <v>0</v>
      </c>
      <c r="I224" s="121">
        <v>0</v>
      </c>
      <c r="J224" s="121">
        <v>0</v>
      </c>
      <c r="K224" s="129"/>
    </row>
    <row r="225" spans="1:15" ht="30" x14ac:dyDescent="0.25">
      <c r="A225" s="119">
        <f t="shared" si="77"/>
        <v>218</v>
      </c>
      <c r="B225" s="123" t="s">
        <v>329</v>
      </c>
      <c r="C225" s="151"/>
      <c r="D225" s="121">
        <f>SUM(E225:I225)</f>
        <v>0</v>
      </c>
      <c r="E225" s="121">
        <v>0</v>
      </c>
      <c r="F225" s="121">
        <v>0</v>
      </c>
      <c r="G225" s="121">
        <v>0</v>
      </c>
      <c r="H225" s="121">
        <v>0</v>
      </c>
      <c r="I225" s="121">
        <v>0</v>
      </c>
      <c r="J225" s="121">
        <v>0</v>
      </c>
      <c r="K225" s="129"/>
    </row>
    <row r="226" spans="1:15" ht="139.5" customHeight="1" x14ac:dyDescent="0.25">
      <c r="A226" s="119">
        <f t="shared" si="77"/>
        <v>219</v>
      </c>
      <c r="B226" s="144" t="s">
        <v>376</v>
      </c>
      <c r="C226" s="116" t="s">
        <v>432</v>
      </c>
      <c r="D226" s="121">
        <f>SUM(D227:D229)</f>
        <v>11811.1</v>
      </c>
      <c r="E226" s="121">
        <f>SUM(E227:E229)</f>
        <v>2495.1</v>
      </c>
      <c r="F226" s="121">
        <f t="shared" ref="F226:J226" si="93">SUM(F227:F229)</f>
        <v>1863.2</v>
      </c>
      <c r="G226" s="121">
        <f t="shared" si="93"/>
        <v>1863.2</v>
      </c>
      <c r="H226" s="121">
        <f t="shared" si="93"/>
        <v>1863.2</v>
      </c>
      <c r="I226" s="121">
        <f t="shared" si="93"/>
        <v>1863.2</v>
      </c>
      <c r="J226" s="121">
        <f t="shared" si="93"/>
        <v>1863.2</v>
      </c>
      <c r="K226" s="129" t="s">
        <v>408</v>
      </c>
      <c r="L226" s="185"/>
      <c r="M226" s="187"/>
      <c r="N226" s="187"/>
      <c r="O226" s="187"/>
    </row>
    <row r="227" spans="1:15" x14ac:dyDescent="0.25">
      <c r="A227" s="119">
        <f t="shared" si="77"/>
        <v>220</v>
      </c>
      <c r="B227" s="123" t="s">
        <v>35</v>
      </c>
      <c r="C227" s="151"/>
      <c r="D227" s="121">
        <f>SUM(E227:I227)</f>
        <v>0</v>
      </c>
      <c r="E227" s="121">
        <f t="shared" ref="E227:J227" si="94">SUM(E236+E244+E252)</f>
        <v>0</v>
      </c>
      <c r="F227" s="121">
        <f t="shared" si="94"/>
        <v>0</v>
      </c>
      <c r="G227" s="121">
        <f t="shared" si="94"/>
        <v>0</v>
      </c>
      <c r="H227" s="121">
        <f t="shared" si="94"/>
        <v>0</v>
      </c>
      <c r="I227" s="121">
        <f t="shared" si="94"/>
        <v>0</v>
      </c>
      <c r="J227" s="121">
        <f t="shared" si="94"/>
        <v>0</v>
      </c>
      <c r="K227" s="129"/>
    </row>
    <row r="228" spans="1:15" x14ac:dyDescent="0.25">
      <c r="A228" s="119">
        <f t="shared" si="77"/>
        <v>221</v>
      </c>
      <c r="B228" s="123" t="s">
        <v>29</v>
      </c>
      <c r="C228" s="151"/>
      <c r="D228" s="121">
        <f>SUM(E228:I228)</f>
        <v>631.9</v>
      </c>
      <c r="E228" s="121">
        <f>SUM(E237+E245+E253)</f>
        <v>631.9</v>
      </c>
      <c r="F228" s="121">
        <f>SUM(F237+F245+F253)</f>
        <v>0</v>
      </c>
      <c r="G228" s="121">
        <f>SUM(G237+G245+G253)</f>
        <v>0</v>
      </c>
      <c r="H228" s="121">
        <f>SUM(H237+H245+H253)</f>
        <v>0</v>
      </c>
      <c r="I228" s="121">
        <f t="shared" ref="I228:J228" si="95">SUM(I237+I245+I253)</f>
        <v>0</v>
      </c>
      <c r="J228" s="121">
        <f t="shared" si="95"/>
        <v>0</v>
      </c>
      <c r="K228" s="129"/>
    </row>
    <row r="229" spans="1:15" x14ac:dyDescent="0.25">
      <c r="A229" s="119">
        <f t="shared" si="77"/>
        <v>222</v>
      </c>
      <c r="B229" s="123" t="s">
        <v>28</v>
      </c>
      <c r="C229" s="151"/>
      <c r="D229" s="121">
        <f>SUM(E229:J229)</f>
        <v>11179.2</v>
      </c>
      <c r="E229" s="121">
        <f>E238+E246+E254+E262+E270</f>
        <v>1863.2</v>
      </c>
      <c r="F229" s="121">
        <f t="shared" ref="F229:J229" si="96">F238+F246+F254+F262+F270</f>
        <v>1863.2</v>
      </c>
      <c r="G229" s="121">
        <f t="shared" si="96"/>
        <v>1863.2</v>
      </c>
      <c r="H229" s="121">
        <f t="shared" si="96"/>
        <v>1863.2</v>
      </c>
      <c r="I229" s="121">
        <f t="shared" si="96"/>
        <v>1863.2</v>
      </c>
      <c r="J229" s="121">
        <f t="shared" si="96"/>
        <v>1863.2</v>
      </c>
      <c r="K229" s="129"/>
      <c r="L229" s="125"/>
    </row>
    <row r="230" spans="1:15" ht="30" x14ac:dyDescent="0.25">
      <c r="A230" s="119">
        <f t="shared" si="77"/>
        <v>223</v>
      </c>
      <c r="B230" s="123" t="s">
        <v>323</v>
      </c>
      <c r="C230" s="151"/>
      <c r="D230" s="121">
        <f>SUM(E230:J230)</f>
        <v>11179.2</v>
      </c>
      <c r="E230" s="121">
        <v>1863.2</v>
      </c>
      <c r="F230" s="121">
        <f>F229</f>
        <v>1863.2</v>
      </c>
      <c r="G230" s="121">
        <f t="shared" ref="G230:J230" si="97">G229</f>
        <v>1863.2</v>
      </c>
      <c r="H230" s="121">
        <f t="shared" si="97"/>
        <v>1863.2</v>
      </c>
      <c r="I230" s="121">
        <f t="shared" si="97"/>
        <v>1863.2</v>
      </c>
      <c r="J230" s="121">
        <f t="shared" si="97"/>
        <v>1863.2</v>
      </c>
      <c r="K230" s="129"/>
      <c r="L230" s="125"/>
    </row>
    <row r="231" spans="1:15" x14ac:dyDescent="0.25">
      <c r="A231" s="119">
        <f t="shared" si="77"/>
        <v>224</v>
      </c>
      <c r="B231" s="123" t="s">
        <v>36</v>
      </c>
      <c r="C231" s="151"/>
      <c r="D231" s="121">
        <f>SUM(E231:I231)</f>
        <v>0</v>
      </c>
      <c r="E231" s="121">
        <f>SUM(E240+E248+E256)</f>
        <v>0</v>
      </c>
      <c r="F231" s="121">
        <f>SUM(F240+F248+F256)</f>
        <v>0</v>
      </c>
      <c r="G231" s="121">
        <f>SUM(G240+G248+G256)</f>
        <v>0</v>
      </c>
      <c r="H231" s="121">
        <f>SUM(H240+H248+H256)</f>
        <v>0</v>
      </c>
      <c r="I231" s="121">
        <f t="shared" ref="I231:J231" si="98">SUM(I240+I248+I256)</f>
        <v>0</v>
      </c>
      <c r="J231" s="121">
        <f t="shared" si="98"/>
        <v>0</v>
      </c>
      <c r="K231" s="129"/>
    </row>
    <row r="232" spans="1:15" ht="30" x14ac:dyDescent="0.25">
      <c r="A232" s="119">
        <f t="shared" si="77"/>
        <v>225</v>
      </c>
      <c r="B232" s="123" t="s">
        <v>364</v>
      </c>
      <c r="C232" s="151"/>
      <c r="D232" s="121">
        <f t="shared" ref="D232:D233" si="99">SUM(E232:I232)</f>
        <v>0</v>
      </c>
      <c r="E232" s="121">
        <v>0</v>
      </c>
      <c r="F232" s="121">
        <v>0</v>
      </c>
      <c r="G232" s="121">
        <v>0</v>
      </c>
      <c r="H232" s="121">
        <v>0</v>
      </c>
      <c r="I232" s="121">
        <v>0</v>
      </c>
      <c r="J232" s="121">
        <v>0</v>
      </c>
      <c r="K232" s="129"/>
    </row>
    <row r="233" spans="1:15" ht="30" x14ac:dyDescent="0.25">
      <c r="A233" s="119">
        <f t="shared" si="77"/>
        <v>226</v>
      </c>
      <c r="B233" s="123" t="s">
        <v>329</v>
      </c>
      <c r="C233" s="151"/>
      <c r="D233" s="121">
        <f t="shared" si="99"/>
        <v>0</v>
      </c>
      <c r="E233" s="121">
        <v>0</v>
      </c>
      <c r="F233" s="121">
        <v>0</v>
      </c>
      <c r="G233" s="121">
        <v>0</v>
      </c>
      <c r="H233" s="121">
        <v>0</v>
      </c>
      <c r="I233" s="121">
        <v>0</v>
      </c>
      <c r="J233" s="121">
        <v>0</v>
      </c>
      <c r="K233" s="129"/>
    </row>
    <row r="234" spans="1:15" x14ac:dyDescent="0.2">
      <c r="A234" s="119">
        <f t="shared" si="77"/>
        <v>227</v>
      </c>
      <c r="B234" s="123" t="s">
        <v>34</v>
      </c>
      <c r="C234" s="122"/>
      <c r="D234" s="130"/>
      <c r="E234" s="131"/>
      <c r="F234" s="131"/>
      <c r="G234" s="131"/>
      <c r="H234" s="128"/>
      <c r="I234" s="128"/>
      <c r="J234" s="128"/>
      <c r="K234" s="129"/>
    </row>
    <row r="235" spans="1:15" ht="75" x14ac:dyDescent="0.25">
      <c r="A235" s="119">
        <f t="shared" ref="A235:A298" si="100">A234+1</f>
        <v>228</v>
      </c>
      <c r="B235" s="122" t="s">
        <v>377</v>
      </c>
      <c r="C235" s="122"/>
      <c r="D235" s="121">
        <f>SUM(D236:D238)</f>
        <v>4689.0999999999995</v>
      </c>
      <c r="E235" s="121">
        <f t="shared" ref="E235:J235" si="101">SUM(E236:E238)</f>
        <v>1308.0999999999999</v>
      </c>
      <c r="F235" s="121">
        <f t="shared" si="101"/>
        <v>676.2</v>
      </c>
      <c r="G235" s="121">
        <f t="shared" si="101"/>
        <v>676.2</v>
      </c>
      <c r="H235" s="121">
        <f t="shared" si="101"/>
        <v>676.2</v>
      </c>
      <c r="I235" s="121">
        <f t="shared" si="101"/>
        <v>676.2</v>
      </c>
      <c r="J235" s="121">
        <f t="shared" si="101"/>
        <v>676.2</v>
      </c>
      <c r="K235" s="129" t="s">
        <v>395</v>
      </c>
      <c r="L235" s="191"/>
      <c r="M235" s="192"/>
      <c r="N235" s="192"/>
      <c r="O235" s="153"/>
    </row>
    <row r="236" spans="1:15" x14ac:dyDescent="0.25">
      <c r="A236" s="119">
        <f t="shared" si="100"/>
        <v>229</v>
      </c>
      <c r="B236" s="123" t="s">
        <v>35</v>
      </c>
      <c r="C236" s="151"/>
      <c r="D236" s="121">
        <f>SUM(E236:I236)</f>
        <v>0</v>
      </c>
      <c r="E236" s="121">
        <v>0</v>
      </c>
      <c r="F236" s="121">
        <v>0</v>
      </c>
      <c r="G236" s="121">
        <v>0</v>
      </c>
      <c r="H236" s="128">
        <v>0</v>
      </c>
      <c r="I236" s="128">
        <v>0</v>
      </c>
      <c r="J236" s="128">
        <v>0</v>
      </c>
      <c r="K236" s="129"/>
    </row>
    <row r="237" spans="1:15" x14ac:dyDescent="0.25">
      <c r="A237" s="119">
        <f t="shared" si="100"/>
        <v>230</v>
      </c>
      <c r="B237" s="123" t="s">
        <v>29</v>
      </c>
      <c r="C237" s="151"/>
      <c r="D237" s="121">
        <f>SUM(E237:I237)</f>
        <v>631.9</v>
      </c>
      <c r="E237" s="121">
        <v>631.9</v>
      </c>
      <c r="F237" s="121">
        <v>0</v>
      </c>
      <c r="G237" s="121">
        <v>0</v>
      </c>
      <c r="H237" s="128">
        <v>0</v>
      </c>
      <c r="I237" s="128">
        <v>0</v>
      </c>
      <c r="J237" s="128">
        <v>0</v>
      </c>
      <c r="K237" s="129"/>
    </row>
    <row r="238" spans="1:15" x14ac:dyDescent="0.25">
      <c r="A238" s="119">
        <f t="shared" si="100"/>
        <v>231</v>
      </c>
      <c r="B238" s="123" t="s">
        <v>28</v>
      </c>
      <c r="C238" s="151"/>
      <c r="D238" s="121">
        <f>SUM(E238:J238)</f>
        <v>4057.2</v>
      </c>
      <c r="E238" s="121">
        <v>676.2</v>
      </c>
      <c r="F238" s="121">
        <v>676.2</v>
      </c>
      <c r="G238" s="121">
        <v>676.2</v>
      </c>
      <c r="H238" s="128">
        <v>676.2</v>
      </c>
      <c r="I238" s="128">
        <v>676.2</v>
      </c>
      <c r="J238" s="128">
        <v>676.2</v>
      </c>
      <c r="K238" s="129"/>
    </row>
    <row r="239" spans="1:15" ht="30" x14ac:dyDescent="0.25">
      <c r="A239" s="119">
        <f t="shared" si="100"/>
        <v>232</v>
      </c>
      <c r="B239" s="123" t="s">
        <v>323</v>
      </c>
      <c r="C239" s="151"/>
      <c r="D239" s="121">
        <f>SUM(E239:J239)</f>
        <v>4057.2</v>
      </c>
      <c r="E239" s="121">
        <v>676.2</v>
      </c>
      <c r="F239" s="121">
        <v>676.2</v>
      </c>
      <c r="G239" s="121">
        <v>676.2</v>
      </c>
      <c r="H239" s="128">
        <v>676.2</v>
      </c>
      <c r="I239" s="128">
        <v>676.2</v>
      </c>
      <c r="J239" s="128">
        <v>676.2</v>
      </c>
      <c r="K239" s="129"/>
    </row>
    <row r="240" spans="1:15" x14ac:dyDescent="0.25">
      <c r="A240" s="119">
        <f t="shared" si="100"/>
        <v>233</v>
      </c>
      <c r="B240" s="123" t="s">
        <v>36</v>
      </c>
      <c r="C240" s="151"/>
      <c r="D240" s="121">
        <f t="shared" ref="D240:D242" si="102">SUM(E240:I240)</f>
        <v>0</v>
      </c>
      <c r="E240" s="121">
        <v>0</v>
      </c>
      <c r="F240" s="121">
        <v>0</v>
      </c>
      <c r="G240" s="121">
        <v>0</v>
      </c>
      <c r="H240" s="128">
        <v>0</v>
      </c>
      <c r="I240" s="128">
        <v>0</v>
      </c>
      <c r="J240" s="128">
        <v>0</v>
      </c>
      <c r="K240" s="129"/>
    </row>
    <row r="241" spans="1:13" ht="30" x14ac:dyDescent="0.25">
      <c r="A241" s="119">
        <f t="shared" si="100"/>
        <v>234</v>
      </c>
      <c r="B241" s="123" t="s">
        <v>364</v>
      </c>
      <c r="C241" s="151"/>
      <c r="D241" s="121">
        <f>SUM(E241:I241)</f>
        <v>0</v>
      </c>
      <c r="E241" s="121">
        <v>0</v>
      </c>
      <c r="F241" s="121">
        <v>0</v>
      </c>
      <c r="G241" s="121">
        <v>0</v>
      </c>
      <c r="H241" s="121">
        <v>0</v>
      </c>
      <c r="I241" s="121">
        <v>0</v>
      </c>
      <c r="J241" s="121">
        <v>0</v>
      </c>
      <c r="K241" s="129"/>
    </row>
    <row r="242" spans="1:13" ht="30" x14ac:dyDescent="0.25">
      <c r="A242" s="119">
        <f t="shared" si="100"/>
        <v>235</v>
      </c>
      <c r="B242" s="123" t="s">
        <v>329</v>
      </c>
      <c r="C242" s="151"/>
      <c r="D242" s="121">
        <f t="shared" si="102"/>
        <v>0</v>
      </c>
      <c r="E242" s="121">
        <v>0</v>
      </c>
      <c r="F242" s="121">
        <v>0</v>
      </c>
      <c r="G242" s="121">
        <v>0</v>
      </c>
      <c r="H242" s="121">
        <v>0</v>
      </c>
      <c r="I242" s="121">
        <v>0</v>
      </c>
      <c r="J242" s="121">
        <v>0</v>
      </c>
      <c r="K242" s="129"/>
    </row>
    <row r="243" spans="1:13" ht="75" customHeight="1" x14ac:dyDescent="0.25">
      <c r="A243" s="119">
        <f t="shared" si="100"/>
        <v>236</v>
      </c>
      <c r="B243" s="122" t="s">
        <v>378</v>
      </c>
      <c r="C243" s="122"/>
      <c r="D243" s="121">
        <f>SUM(D245:D246)</f>
        <v>240</v>
      </c>
      <c r="E243" s="121">
        <f t="shared" ref="E243:J243" si="103">SUM(E245:E246)</f>
        <v>40</v>
      </c>
      <c r="F243" s="121">
        <f t="shared" si="103"/>
        <v>40</v>
      </c>
      <c r="G243" s="121">
        <f t="shared" si="103"/>
        <v>40</v>
      </c>
      <c r="H243" s="121">
        <f t="shared" si="103"/>
        <v>40</v>
      </c>
      <c r="I243" s="121">
        <f t="shared" si="103"/>
        <v>40</v>
      </c>
      <c r="J243" s="121">
        <f t="shared" si="103"/>
        <v>40</v>
      </c>
      <c r="K243" s="129" t="s">
        <v>395</v>
      </c>
      <c r="L243" s="185"/>
      <c r="M243" s="187"/>
    </row>
    <row r="244" spans="1:13" x14ac:dyDescent="0.25">
      <c r="A244" s="119">
        <f t="shared" si="100"/>
        <v>237</v>
      </c>
      <c r="B244" s="123" t="s">
        <v>35</v>
      </c>
      <c r="C244" s="151"/>
      <c r="D244" s="121">
        <f>SUM(E244:G244)</f>
        <v>0</v>
      </c>
      <c r="E244" s="121">
        <v>0</v>
      </c>
      <c r="F244" s="121">
        <v>0</v>
      </c>
      <c r="G244" s="121">
        <v>0</v>
      </c>
      <c r="H244" s="128">
        <v>0</v>
      </c>
      <c r="I244" s="128">
        <v>0</v>
      </c>
      <c r="J244" s="128">
        <v>0</v>
      </c>
      <c r="K244" s="129"/>
    </row>
    <row r="245" spans="1:13" x14ac:dyDescent="0.25">
      <c r="A245" s="119">
        <f t="shared" si="100"/>
        <v>238</v>
      </c>
      <c r="B245" s="123" t="s">
        <v>29</v>
      </c>
      <c r="C245" s="151"/>
      <c r="D245" s="121">
        <f>SUM(E245:G245)</f>
        <v>0</v>
      </c>
      <c r="E245" s="121">
        <v>0</v>
      </c>
      <c r="F245" s="121">
        <v>0</v>
      </c>
      <c r="G245" s="121">
        <v>0</v>
      </c>
      <c r="H245" s="128">
        <v>0</v>
      </c>
      <c r="I245" s="128">
        <v>0</v>
      </c>
      <c r="J245" s="128">
        <v>0</v>
      </c>
      <c r="K245" s="129"/>
    </row>
    <row r="246" spans="1:13" x14ac:dyDescent="0.25">
      <c r="A246" s="119">
        <f t="shared" si="100"/>
        <v>239</v>
      </c>
      <c r="B246" s="123" t="s">
        <v>28</v>
      </c>
      <c r="C246" s="151"/>
      <c r="D246" s="121">
        <f>SUM(E246:J246)</f>
        <v>240</v>
      </c>
      <c r="E246" s="121">
        <v>40</v>
      </c>
      <c r="F246" s="121">
        <v>40</v>
      </c>
      <c r="G246" s="121">
        <v>40</v>
      </c>
      <c r="H246" s="128">
        <v>40</v>
      </c>
      <c r="I246" s="128">
        <v>40</v>
      </c>
      <c r="J246" s="128">
        <v>40</v>
      </c>
      <c r="K246" s="129"/>
    </row>
    <row r="247" spans="1:13" ht="30" x14ac:dyDescent="0.25">
      <c r="A247" s="119">
        <f t="shared" si="100"/>
        <v>240</v>
      </c>
      <c r="B247" s="123" t="s">
        <v>323</v>
      </c>
      <c r="C247" s="151"/>
      <c r="D247" s="121">
        <f>SUM(E247:J247)</f>
        <v>240</v>
      </c>
      <c r="E247" s="121">
        <f>E246</f>
        <v>40</v>
      </c>
      <c r="F247" s="121">
        <f t="shared" ref="F247:J247" si="104">F246</f>
        <v>40</v>
      </c>
      <c r="G247" s="121">
        <f t="shared" si="104"/>
        <v>40</v>
      </c>
      <c r="H247" s="121">
        <f t="shared" si="104"/>
        <v>40</v>
      </c>
      <c r="I247" s="121">
        <f t="shared" si="104"/>
        <v>40</v>
      </c>
      <c r="J247" s="121">
        <f t="shared" si="104"/>
        <v>40</v>
      </c>
      <c r="K247" s="129"/>
    </row>
    <row r="248" spans="1:13" x14ac:dyDescent="0.25">
      <c r="A248" s="119">
        <f t="shared" si="100"/>
        <v>241</v>
      </c>
      <c r="B248" s="123" t="s">
        <v>36</v>
      </c>
      <c r="C248" s="151"/>
      <c r="D248" s="121">
        <f t="shared" ref="D248:D250" si="105">SUM(E248:I248)</f>
        <v>0</v>
      </c>
      <c r="E248" s="121">
        <v>0</v>
      </c>
      <c r="F248" s="121">
        <v>0</v>
      </c>
      <c r="G248" s="121">
        <v>0</v>
      </c>
      <c r="H248" s="128">
        <v>0</v>
      </c>
      <c r="I248" s="128">
        <v>0</v>
      </c>
      <c r="J248" s="128">
        <v>0</v>
      </c>
      <c r="K248" s="129"/>
    </row>
    <row r="249" spans="1:13" ht="30" x14ac:dyDescent="0.25">
      <c r="A249" s="119">
        <f t="shared" si="100"/>
        <v>242</v>
      </c>
      <c r="B249" s="123" t="s">
        <v>364</v>
      </c>
      <c r="C249" s="151"/>
      <c r="D249" s="121">
        <f t="shared" si="105"/>
        <v>0</v>
      </c>
      <c r="E249" s="121">
        <v>0</v>
      </c>
      <c r="F249" s="121">
        <v>0</v>
      </c>
      <c r="G249" s="121">
        <v>0</v>
      </c>
      <c r="H249" s="128">
        <v>0</v>
      </c>
      <c r="I249" s="128">
        <v>0</v>
      </c>
      <c r="J249" s="128">
        <v>0</v>
      </c>
      <c r="K249" s="129"/>
    </row>
    <row r="250" spans="1:13" ht="30" x14ac:dyDescent="0.25">
      <c r="A250" s="119">
        <f t="shared" si="100"/>
        <v>243</v>
      </c>
      <c r="B250" s="123" t="s">
        <v>329</v>
      </c>
      <c r="C250" s="151"/>
      <c r="D250" s="121">
        <f t="shared" si="105"/>
        <v>0</v>
      </c>
      <c r="E250" s="121">
        <v>0</v>
      </c>
      <c r="F250" s="121">
        <v>0</v>
      </c>
      <c r="G250" s="121">
        <v>0</v>
      </c>
      <c r="H250" s="128">
        <v>0</v>
      </c>
      <c r="I250" s="128">
        <v>0</v>
      </c>
      <c r="J250" s="128">
        <v>0</v>
      </c>
      <c r="K250" s="129"/>
    </row>
    <row r="251" spans="1:13" ht="75" x14ac:dyDescent="0.25">
      <c r="A251" s="119">
        <f t="shared" si="100"/>
        <v>244</v>
      </c>
      <c r="B251" s="122" t="s">
        <v>379</v>
      </c>
      <c r="C251" s="122"/>
      <c r="D251" s="121">
        <f>SUM(D252:D254)</f>
        <v>6540</v>
      </c>
      <c r="E251" s="121">
        <f t="shared" ref="E251:J251" si="106">SUM(E252:E254)</f>
        <v>1090</v>
      </c>
      <c r="F251" s="121">
        <f t="shared" si="106"/>
        <v>1090</v>
      </c>
      <c r="G251" s="121">
        <f t="shared" si="106"/>
        <v>1090</v>
      </c>
      <c r="H251" s="121">
        <f t="shared" si="106"/>
        <v>1090</v>
      </c>
      <c r="I251" s="121">
        <f t="shared" si="106"/>
        <v>1090</v>
      </c>
      <c r="J251" s="121">
        <f t="shared" si="106"/>
        <v>1090</v>
      </c>
      <c r="K251" s="129" t="s">
        <v>395</v>
      </c>
    </row>
    <row r="252" spans="1:13" x14ac:dyDescent="0.25">
      <c r="A252" s="119">
        <f t="shared" si="100"/>
        <v>245</v>
      </c>
      <c r="B252" s="123" t="s">
        <v>35</v>
      </c>
      <c r="C252" s="151"/>
      <c r="D252" s="121">
        <f>SUM(E252:I252)</f>
        <v>0</v>
      </c>
      <c r="E252" s="121">
        <v>0</v>
      </c>
      <c r="F252" s="121">
        <v>0</v>
      </c>
      <c r="G252" s="121">
        <v>0</v>
      </c>
      <c r="H252" s="128">
        <v>0</v>
      </c>
      <c r="I252" s="128">
        <v>0</v>
      </c>
      <c r="J252" s="128">
        <v>0</v>
      </c>
      <c r="K252" s="129"/>
    </row>
    <row r="253" spans="1:13" x14ac:dyDescent="0.25">
      <c r="A253" s="119">
        <f t="shared" si="100"/>
        <v>246</v>
      </c>
      <c r="B253" s="123" t="s">
        <v>29</v>
      </c>
      <c r="C253" s="151"/>
      <c r="D253" s="121">
        <f>SUM(E253:I253)</f>
        <v>0</v>
      </c>
      <c r="E253" s="121">
        <v>0</v>
      </c>
      <c r="F253" s="121">
        <v>0</v>
      </c>
      <c r="G253" s="121">
        <v>0</v>
      </c>
      <c r="H253" s="128">
        <v>0</v>
      </c>
      <c r="I253" s="128">
        <v>0</v>
      </c>
      <c r="J253" s="128">
        <v>0</v>
      </c>
      <c r="K253" s="129"/>
    </row>
    <row r="254" spans="1:13" x14ac:dyDescent="0.25">
      <c r="A254" s="119">
        <f t="shared" si="100"/>
        <v>247</v>
      </c>
      <c r="B254" s="123" t="s">
        <v>28</v>
      </c>
      <c r="C254" s="151"/>
      <c r="D254" s="121">
        <f>SUM(E254:J254)</f>
        <v>6540</v>
      </c>
      <c r="E254" s="121">
        <v>1090</v>
      </c>
      <c r="F254" s="121">
        <v>1090</v>
      </c>
      <c r="G254" s="121">
        <v>1090</v>
      </c>
      <c r="H254" s="128">
        <v>1090</v>
      </c>
      <c r="I254" s="128">
        <v>1090</v>
      </c>
      <c r="J254" s="128">
        <v>1090</v>
      </c>
      <c r="K254" s="129"/>
    </row>
    <row r="255" spans="1:13" ht="30" x14ac:dyDescent="0.25">
      <c r="A255" s="119">
        <f t="shared" si="100"/>
        <v>248</v>
      </c>
      <c r="B255" s="123" t="s">
        <v>323</v>
      </c>
      <c r="C255" s="151"/>
      <c r="D255" s="121">
        <f>SUM(E255:J255)</f>
        <v>6540</v>
      </c>
      <c r="E255" s="121">
        <f>E254</f>
        <v>1090</v>
      </c>
      <c r="F255" s="121">
        <f t="shared" ref="F255:J255" si="107">F254</f>
        <v>1090</v>
      </c>
      <c r="G255" s="121">
        <f t="shared" si="107"/>
        <v>1090</v>
      </c>
      <c r="H255" s="121">
        <f t="shared" si="107"/>
        <v>1090</v>
      </c>
      <c r="I255" s="121">
        <f t="shared" si="107"/>
        <v>1090</v>
      </c>
      <c r="J255" s="121">
        <f t="shared" si="107"/>
        <v>1090</v>
      </c>
      <c r="K255" s="129"/>
    </row>
    <row r="256" spans="1:13" ht="21" customHeight="1" x14ac:dyDescent="0.25">
      <c r="A256" s="119">
        <f t="shared" si="100"/>
        <v>249</v>
      </c>
      <c r="B256" s="123" t="s">
        <v>36</v>
      </c>
      <c r="C256" s="151"/>
      <c r="D256" s="121">
        <f t="shared" ref="D256:D258" si="108">SUM(E256:I256)</f>
        <v>0</v>
      </c>
      <c r="E256" s="121">
        <v>0</v>
      </c>
      <c r="F256" s="121">
        <v>0</v>
      </c>
      <c r="G256" s="121">
        <v>0</v>
      </c>
      <c r="H256" s="128">
        <v>0</v>
      </c>
      <c r="I256" s="128">
        <v>0</v>
      </c>
      <c r="J256" s="128">
        <v>0</v>
      </c>
      <c r="K256" s="129"/>
    </row>
    <row r="257" spans="1:11" ht="44.25" customHeight="1" x14ac:dyDescent="0.25">
      <c r="A257" s="119">
        <f t="shared" si="100"/>
        <v>250</v>
      </c>
      <c r="B257" s="123" t="s">
        <v>364</v>
      </c>
      <c r="C257" s="151"/>
      <c r="D257" s="121">
        <f t="shared" si="108"/>
        <v>0</v>
      </c>
      <c r="E257" s="121">
        <v>0</v>
      </c>
      <c r="F257" s="121">
        <v>0</v>
      </c>
      <c r="G257" s="121">
        <v>0</v>
      </c>
      <c r="H257" s="121">
        <v>0</v>
      </c>
      <c r="I257" s="121">
        <v>0</v>
      </c>
      <c r="J257" s="121">
        <v>0</v>
      </c>
      <c r="K257" s="129"/>
    </row>
    <row r="258" spans="1:11" ht="32.25" customHeight="1" x14ac:dyDescent="0.25">
      <c r="A258" s="119">
        <f t="shared" si="100"/>
        <v>251</v>
      </c>
      <c r="B258" s="123" t="s">
        <v>329</v>
      </c>
      <c r="C258" s="151"/>
      <c r="D258" s="121">
        <f t="shared" si="108"/>
        <v>0</v>
      </c>
      <c r="E258" s="121">
        <v>0</v>
      </c>
      <c r="F258" s="121">
        <v>0</v>
      </c>
      <c r="G258" s="121">
        <v>0</v>
      </c>
      <c r="H258" s="121">
        <v>0</v>
      </c>
      <c r="I258" s="121">
        <v>0</v>
      </c>
      <c r="J258" s="121">
        <v>0</v>
      </c>
      <c r="K258" s="129"/>
    </row>
    <row r="259" spans="1:11" ht="107.25" customHeight="1" x14ac:dyDescent="0.25">
      <c r="A259" s="119">
        <f t="shared" si="100"/>
        <v>252</v>
      </c>
      <c r="B259" s="122" t="s">
        <v>430</v>
      </c>
      <c r="C259" s="156"/>
      <c r="D259" s="121">
        <f>D260+D261+D262+D264</f>
        <v>60</v>
      </c>
      <c r="E259" s="121">
        <f t="shared" ref="E259:J259" si="109">E260+E261+E262+E264</f>
        <v>10</v>
      </c>
      <c r="F259" s="121">
        <f t="shared" si="109"/>
        <v>10</v>
      </c>
      <c r="G259" s="121">
        <f t="shared" si="109"/>
        <v>10</v>
      </c>
      <c r="H259" s="121">
        <f t="shared" si="109"/>
        <v>10</v>
      </c>
      <c r="I259" s="121">
        <f t="shared" si="109"/>
        <v>10</v>
      </c>
      <c r="J259" s="121">
        <f t="shared" si="109"/>
        <v>10</v>
      </c>
      <c r="K259" s="129" t="s">
        <v>395</v>
      </c>
    </row>
    <row r="260" spans="1:11" ht="22.5" customHeight="1" x14ac:dyDescent="0.25">
      <c r="A260" s="119">
        <f t="shared" si="100"/>
        <v>253</v>
      </c>
      <c r="B260" s="123" t="s">
        <v>35</v>
      </c>
      <c r="C260" s="156"/>
      <c r="D260" s="121">
        <f>SUM(E260:J260)</f>
        <v>0</v>
      </c>
      <c r="E260" s="121">
        <v>0</v>
      </c>
      <c r="F260" s="121">
        <v>0</v>
      </c>
      <c r="G260" s="121">
        <v>0</v>
      </c>
      <c r="H260" s="121">
        <v>0</v>
      </c>
      <c r="I260" s="121">
        <v>0</v>
      </c>
      <c r="J260" s="121">
        <v>0</v>
      </c>
      <c r="K260" s="129"/>
    </row>
    <row r="261" spans="1:11" ht="21" customHeight="1" x14ac:dyDescent="0.25">
      <c r="A261" s="119">
        <f t="shared" si="100"/>
        <v>254</v>
      </c>
      <c r="B261" s="123" t="s">
        <v>29</v>
      </c>
      <c r="C261" s="156"/>
      <c r="D261" s="121">
        <f t="shared" ref="D261:D266" si="110">SUM(E261:J261)</f>
        <v>0</v>
      </c>
      <c r="E261" s="121">
        <v>0</v>
      </c>
      <c r="F261" s="121">
        <v>0</v>
      </c>
      <c r="G261" s="121">
        <v>0</v>
      </c>
      <c r="H261" s="121">
        <v>0</v>
      </c>
      <c r="I261" s="121">
        <v>0</v>
      </c>
      <c r="J261" s="121">
        <v>0</v>
      </c>
      <c r="K261" s="129"/>
    </row>
    <row r="262" spans="1:11" ht="18.75" customHeight="1" x14ac:dyDescent="0.25">
      <c r="A262" s="119">
        <f t="shared" si="100"/>
        <v>255</v>
      </c>
      <c r="B262" s="123" t="s">
        <v>28</v>
      </c>
      <c r="C262" s="156"/>
      <c r="D262" s="121">
        <f t="shared" si="110"/>
        <v>60</v>
      </c>
      <c r="E262" s="121">
        <v>10</v>
      </c>
      <c r="F262" s="121">
        <v>10</v>
      </c>
      <c r="G262" s="121">
        <v>10</v>
      </c>
      <c r="H262" s="121">
        <v>10</v>
      </c>
      <c r="I262" s="121">
        <v>10</v>
      </c>
      <c r="J262" s="121">
        <v>10</v>
      </c>
      <c r="K262" s="129"/>
    </row>
    <row r="263" spans="1:11" ht="32.25" customHeight="1" x14ac:dyDescent="0.25">
      <c r="A263" s="119">
        <f t="shared" si="100"/>
        <v>256</v>
      </c>
      <c r="B263" s="123" t="s">
        <v>323</v>
      </c>
      <c r="C263" s="156"/>
      <c r="D263" s="121">
        <f t="shared" si="110"/>
        <v>60</v>
      </c>
      <c r="E263" s="121">
        <v>10</v>
      </c>
      <c r="F263" s="121">
        <v>10</v>
      </c>
      <c r="G263" s="121">
        <v>10</v>
      </c>
      <c r="H263" s="121">
        <v>10</v>
      </c>
      <c r="I263" s="121">
        <v>10</v>
      </c>
      <c r="J263" s="121">
        <v>10</v>
      </c>
      <c r="K263" s="129"/>
    </row>
    <row r="264" spans="1:11" ht="32.25" customHeight="1" x14ac:dyDescent="0.25">
      <c r="A264" s="119">
        <f t="shared" si="100"/>
        <v>257</v>
      </c>
      <c r="B264" s="123" t="s">
        <v>36</v>
      </c>
      <c r="C264" s="156"/>
      <c r="D264" s="121">
        <f t="shared" si="110"/>
        <v>0</v>
      </c>
      <c r="E264" s="121">
        <v>0</v>
      </c>
      <c r="F264" s="121">
        <v>0</v>
      </c>
      <c r="G264" s="121">
        <v>0</v>
      </c>
      <c r="H264" s="121">
        <v>0</v>
      </c>
      <c r="I264" s="121">
        <v>0</v>
      </c>
      <c r="J264" s="121">
        <v>0</v>
      </c>
      <c r="K264" s="129"/>
    </row>
    <row r="265" spans="1:11" ht="32.25" customHeight="1" x14ac:dyDescent="0.25">
      <c r="A265" s="119">
        <f t="shared" si="100"/>
        <v>258</v>
      </c>
      <c r="B265" s="123" t="s">
        <v>364</v>
      </c>
      <c r="C265" s="156"/>
      <c r="D265" s="121">
        <f t="shared" si="110"/>
        <v>0</v>
      </c>
      <c r="E265" s="121">
        <v>0</v>
      </c>
      <c r="F265" s="121">
        <v>0</v>
      </c>
      <c r="G265" s="121">
        <v>0</v>
      </c>
      <c r="H265" s="121">
        <v>0</v>
      </c>
      <c r="I265" s="121">
        <v>0</v>
      </c>
      <c r="J265" s="121">
        <v>0</v>
      </c>
      <c r="K265" s="129"/>
    </row>
    <row r="266" spans="1:11" ht="32.25" customHeight="1" x14ac:dyDescent="0.25">
      <c r="A266" s="119">
        <f t="shared" si="100"/>
        <v>259</v>
      </c>
      <c r="B266" s="123" t="s">
        <v>329</v>
      </c>
      <c r="C266" s="156"/>
      <c r="D266" s="121">
        <f t="shared" si="110"/>
        <v>0</v>
      </c>
      <c r="E266" s="121">
        <v>0</v>
      </c>
      <c r="F266" s="121">
        <v>0</v>
      </c>
      <c r="G266" s="121">
        <v>0</v>
      </c>
      <c r="H266" s="121">
        <v>0</v>
      </c>
      <c r="I266" s="121">
        <v>0</v>
      </c>
      <c r="J266" s="121">
        <v>0</v>
      </c>
      <c r="K266" s="129"/>
    </row>
    <row r="267" spans="1:11" ht="54" customHeight="1" x14ac:dyDescent="0.25">
      <c r="A267" s="119">
        <f t="shared" si="100"/>
        <v>260</v>
      </c>
      <c r="B267" s="123" t="s">
        <v>431</v>
      </c>
      <c r="C267" s="156"/>
      <c r="D267" s="121">
        <f>D268+D269+D270+D272</f>
        <v>282</v>
      </c>
      <c r="E267" s="121">
        <f t="shared" ref="E267:J267" si="111">E268+E269+E270+E272</f>
        <v>47</v>
      </c>
      <c r="F267" s="121">
        <f t="shared" si="111"/>
        <v>47</v>
      </c>
      <c r="G267" s="121">
        <f t="shared" si="111"/>
        <v>47</v>
      </c>
      <c r="H267" s="121">
        <f t="shared" si="111"/>
        <v>47</v>
      </c>
      <c r="I267" s="121">
        <f t="shared" si="111"/>
        <v>47</v>
      </c>
      <c r="J267" s="121">
        <f t="shared" si="111"/>
        <v>47</v>
      </c>
      <c r="K267" s="129" t="s">
        <v>395</v>
      </c>
    </row>
    <row r="268" spans="1:11" ht="18.75" customHeight="1" x14ac:dyDescent="0.25">
      <c r="A268" s="119">
        <f t="shared" si="100"/>
        <v>261</v>
      </c>
      <c r="B268" s="123" t="s">
        <v>35</v>
      </c>
      <c r="C268" s="156"/>
      <c r="D268" s="121">
        <f>SUM(E268:J268)</f>
        <v>0</v>
      </c>
      <c r="E268" s="121">
        <v>0</v>
      </c>
      <c r="F268" s="121">
        <v>0</v>
      </c>
      <c r="G268" s="121">
        <v>0</v>
      </c>
      <c r="H268" s="121">
        <v>0</v>
      </c>
      <c r="I268" s="121">
        <v>0</v>
      </c>
      <c r="J268" s="121">
        <v>0</v>
      </c>
      <c r="K268" s="129"/>
    </row>
    <row r="269" spans="1:11" ht="21.75" customHeight="1" x14ac:dyDescent="0.25">
      <c r="A269" s="119">
        <f t="shared" si="100"/>
        <v>262</v>
      </c>
      <c r="B269" s="123" t="s">
        <v>29</v>
      </c>
      <c r="C269" s="156"/>
      <c r="D269" s="121">
        <f t="shared" ref="D269:D274" si="112">SUM(E269:J269)</f>
        <v>0</v>
      </c>
      <c r="E269" s="121">
        <v>0</v>
      </c>
      <c r="F269" s="121">
        <v>0</v>
      </c>
      <c r="G269" s="121">
        <v>0</v>
      </c>
      <c r="H269" s="121">
        <v>0</v>
      </c>
      <c r="I269" s="121">
        <v>0</v>
      </c>
      <c r="J269" s="121">
        <v>0</v>
      </c>
      <c r="K269" s="129"/>
    </row>
    <row r="270" spans="1:11" ht="21" customHeight="1" x14ac:dyDescent="0.25">
      <c r="A270" s="119">
        <f t="shared" si="100"/>
        <v>263</v>
      </c>
      <c r="B270" s="123" t="s">
        <v>28</v>
      </c>
      <c r="C270" s="156"/>
      <c r="D270" s="121">
        <f t="shared" si="112"/>
        <v>282</v>
      </c>
      <c r="E270" s="121">
        <v>47</v>
      </c>
      <c r="F270" s="121">
        <v>47</v>
      </c>
      <c r="G270" s="121">
        <v>47</v>
      </c>
      <c r="H270" s="121">
        <v>47</v>
      </c>
      <c r="I270" s="121">
        <v>47</v>
      </c>
      <c r="J270" s="121">
        <v>47</v>
      </c>
      <c r="K270" s="129"/>
    </row>
    <row r="271" spans="1:11" ht="32.25" customHeight="1" x14ac:dyDescent="0.25">
      <c r="A271" s="119">
        <f t="shared" si="100"/>
        <v>264</v>
      </c>
      <c r="B271" s="123" t="s">
        <v>323</v>
      </c>
      <c r="C271" s="156"/>
      <c r="D271" s="121">
        <f t="shared" si="112"/>
        <v>282</v>
      </c>
      <c r="E271" s="121">
        <v>47</v>
      </c>
      <c r="F271" s="121">
        <v>47</v>
      </c>
      <c r="G271" s="121">
        <v>47</v>
      </c>
      <c r="H271" s="121">
        <v>47</v>
      </c>
      <c r="I271" s="121">
        <v>47</v>
      </c>
      <c r="J271" s="121">
        <v>47</v>
      </c>
      <c r="K271" s="129"/>
    </row>
    <row r="272" spans="1:11" ht="21.75" customHeight="1" x14ac:dyDescent="0.25">
      <c r="A272" s="119">
        <f t="shared" si="100"/>
        <v>265</v>
      </c>
      <c r="B272" s="123" t="s">
        <v>36</v>
      </c>
      <c r="C272" s="156"/>
      <c r="D272" s="121">
        <f t="shared" si="112"/>
        <v>0</v>
      </c>
      <c r="E272" s="121">
        <v>0</v>
      </c>
      <c r="F272" s="121">
        <v>0</v>
      </c>
      <c r="G272" s="121">
        <v>0</v>
      </c>
      <c r="H272" s="121">
        <v>0</v>
      </c>
      <c r="I272" s="121">
        <v>0</v>
      </c>
      <c r="J272" s="121">
        <v>0</v>
      </c>
      <c r="K272" s="129"/>
    </row>
    <row r="273" spans="1:11" ht="32.25" customHeight="1" x14ac:dyDescent="0.25">
      <c r="A273" s="119">
        <f t="shared" si="100"/>
        <v>266</v>
      </c>
      <c r="B273" s="123" t="s">
        <v>364</v>
      </c>
      <c r="C273" s="156"/>
      <c r="D273" s="121">
        <f t="shared" si="112"/>
        <v>0</v>
      </c>
      <c r="E273" s="121">
        <v>0</v>
      </c>
      <c r="F273" s="121">
        <v>0</v>
      </c>
      <c r="G273" s="121">
        <v>0</v>
      </c>
      <c r="H273" s="121">
        <v>0</v>
      </c>
      <c r="I273" s="121">
        <v>0</v>
      </c>
      <c r="J273" s="121">
        <v>0</v>
      </c>
      <c r="K273" s="129"/>
    </row>
    <row r="274" spans="1:11" ht="32.25" customHeight="1" x14ac:dyDescent="0.25">
      <c r="A274" s="119">
        <f t="shared" si="100"/>
        <v>267</v>
      </c>
      <c r="B274" s="123" t="s">
        <v>329</v>
      </c>
      <c r="C274" s="156"/>
      <c r="D274" s="121">
        <f t="shared" si="112"/>
        <v>0</v>
      </c>
      <c r="E274" s="121">
        <v>0</v>
      </c>
      <c r="F274" s="121">
        <v>0</v>
      </c>
      <c r="G274" s="121">
        <v>0</v>
      </c>
      <c r="H274" s="121">
        <v>0</v>
      </c>
      <c r="I274" s="121">
        <v>0</v>
      </c>
      <c r="J274" s="121">
        <v>0</v>
      </c>
      <c r="K274" s="129"/>
    </row>
    <row r="275" spans="1:11" ht="105" x14ac:dyDescent="0.25">
      <c r="A275" s="119">
        <f t="shared" si="100"/>
        <v>268</v>
      </c>
      <c r="B275" s="122" t="s">
        <v>396</v>
      </c>
      <c r="C275" s="116" t="s">
        <v>158</v>
      </c>
      <c r="D275" s="121">
        <f>SUM(D276:D280)</f>
        <v>0</v>
      </c>
      <c r="E275" s="121">
        <f t="shared" ref="E275:J275" si="113">SUM(E276:E280)</f>
        <v>0</v>
      </c>
      <c r="F275" s="121">
        <f t="shared" si="113"/>
        <v>0</v>
      </c>
      <c r="G275" s="121">
        <f t="shared" si="113"/>
        <v>0</v>
      </c>
      <c r="H275" s="121">
        <f t="shared" si="113"/>
        <v>0</v>
      </c>
      <c r="I275" s="121">
        <f t="shared" si="113"/>
        <v>0</v>
      </c>
      <c r="J275" s="121">
        <f t="shared" si="113"/>
        <v>0</v>
      </c>
      <c r="K275" s="129"/>
    </row>
    <row r="276" spans="1:11" x14ac:dyDescent="0.25">
      <c r="A276" s="119">
        <f t="shared" si="100"/>
        <v>269</v>
      </c>
      <c r="B276" s="123" t="s">
        <v>35</v>
      </c>
      <c r="C276" s="151"/>
      <c r="D276" s="121">
        <f>SUM(E276:I276)</f>
        <v>0</v>
      </c>
      <c r="E276" s="121">
        <v>0</v>
      </c>
      <c r="F276" s="121">
        <v>0</v>
      </c>
      <c r="G276" s="121">
        <v>0</v>
      </c>
      <c r="H276" s="128">
        <v>0</v>
      </c>
      <c r="I276" s="128">
        <v>0</v>
      </c>
      <c r="J276" s="128">
        <v>0</v>
      </c>
      <c r="K276" s="129"/>
    </row>
    <row r="277" spans="1:11" x14ac:dyDescent="0.25">
      <c r="A277" s="119">
        <f t="shared" si="100"/>
        <v>270</v>
      </c>
      <c r="B277" s="123" t="s">
        <v>29</v>
      </c>
      <c r="C277" s="151"/>
      <c r="D277" s="121">
        <f>SUM(E277:I277)</f>
        <v>0</v>
      </c>
      <c r="E277" s="121">
        <v>0</v>
      </c>
      <c r="F277" s="121">
        <v>0</v>
      </c>
      <c r="G277" s="121">
        <v>0</v>
      </c>
      <c r="H277" s="128">
        <v>0</v>
      </c>
      <c r="I277" s="128">
        <v>0</v>
      </c>
      <c r="J277" s="128">
        <v>0</v>
      </c>
      <c r="K277" s="129"/>
    </row>
    <row r="278" spans="1:11" x14ac:dyDescent="0.25">
      <c r="A278" s="119">
        <f t="shared" si="100"/>
        <v>271</v>
      </c>
      <c r="B278" s="123" t="s">
        <v>28</v>
      </c>
      <c r="C278" s="151"/>
      <c r="D278" s="121">
        <f>SUM(E278:J278)</f>
        <v>0</v>
      </c>
      <c r="E278" s="121">
        <v>0</v>
      </c>
      <c r="F278" s="121">
        <f>E278*1.038</f>
        <v>0</v>
      </c>
      <c r="G278" s="121">
        <f>F278*1.04</f>
        <v>0</v>
      </c>
      <c r="H278" s="121">
        <f t="shared" ref="H278:J278" si="114">G278*1.04</f>
        <v>0</v>
      </c>
      <c r="I278" s="121">
        <f t="shared" si="114"/>
        <v>0</v>
      </c>
      <c r="J278" s="121">
        <f t="shared" si="114"/>
        <v>0</v>
      </c>
      <c r="K278" s="129"/>
    </row>
    <row r="279" spans="1:11" ht="30" x14ac:dyDescent="0.25">
      <c r="A279" s="119">
        <f t="shared" si="100"/>
        <v>272</v>
      </c>
      <c r="B279" s="123" t="s">
        <v>323</v>
      </c>
      <c r="C279" s="151"/>
      <c r="D279" s="121">
        <f t="shared" ref="D279:D282" si="115">SUM(E279:I279)</f>
        <v>0</v>
      </c>
      <c r="E279" s="121">
        <v>0</v>
      </c>
      <c r="F279" s="121">
        <v>0</v>
      </c>
      <c r="G279" s="121">
        <v>0</v>
      </c>
      <c r="H279" s="128">
        <v>0</v>
      </c>
      <c r="I279" s="128">
        <v>0</v>
      </c>
      <c r="J279" s="128">
        <v>0</v>
      </c>
      <c r="K279" s="129"/>
    </row>
    <row r="280" spans="1:11" x14ac:dyDescent="0.25">
      <c r="A280" s="119">
        <f t="shared" si="100"/>
        <v>273</v>
      </c>
      <c r="B280" s="123" t="s">
        <v>36</v>
      </c>
      <c r="C280" s="151"/>
      <c r="D280" s="121">
        <f t="shared" si="115"/>
        <v>0</v>
      </c>
      <c r="E280" s="121">
        <v>0</v>
      </c>
      <c r="F280" s="121">
        <v>0</v>
      </c>
      <c r="G280" s="121">
        <v>0</v>
      </c>
      <c r="H280" s="128">
        <v>0</v>
      </c>
      <c r="I280" s="128">
        <v>0</v>
      </c>
      <c r="J280" s="128">
        <v>0</v>
      </c>
      <c r="K280" s="129"/>
    </row>
    <row r="281" spans="1:11" ht="30" x14ac:dyDescent="0.25">
      <c r="A281" s="119">
        <f t="shared" si="100"/>
        <v>274</v>
      </c>
      <c r="B281" s="123" t="s">
        <v>364</v>
      </c>
      <c r="C281" s="151"/>
      <c r="D281" s="121">
        <f t="shared" si="115"/>
        <v>0</v>
      </c>
      <c r="E281" s="121">
        <v>0</v>
      </c>
      <c r="F281" s="121">
        <v>0</v>
      </c>
      <c r="G281" s="121">
        <v>0</v>
      </c>
      <c r="H281" s="128">
        <v>0</v>
      </c>
      <c r="I281" s="128">
        <v>0</v>
      </c>
      <c r="J281" s="128">
        <v>0</v>
      </c>
      <c r="K281" s="129"/>
    </row>
    <row r="282" spans="1:11" ht="30" x14ac:dyDescent="0.25">
      <c r="A282" s="119">
        <f t="shared" si="100"/>
        <v>275</v>
      </c>
      <c r="B282" s="123" t="s">
        <v>329</v>
      </c>
      <c r="C282" s="151"/>
      <c r="D282" s="121">
        <f t="shared" si="115"/>
        <v>0</v>
      </c>
      <c r="E282" s="121">
        <v>0</v>
      </c>
      <c r="F282" s="121">
        <v>0</v>
      </c>
      <c r="G282" s="121">
        <v>0</v>
      </c>
      <c r="H282" s="128">
        <v>0</v>
      </c>
      <c r="I282" s="128">
        <v>0</v>
      </c>
      <c r="J282" s="128">
        <v>0</v>
      </c>
      <c r="K282" s="129"/>
    </row>
    <row r="283" spans="1:11" ht="28.5" customHeight="1" x14ac:dyDescent="0.25">
      <c r="A283" s="119">
        <f t="shared" si="100"/>
        <v>276</v>
      </c>
      <c r="B283" s="181" t="s">
        <v>17</v>
      </c>
      <c r="C283" s="182"/>
      <c r="D283" s="182"/>
      <c r="E283" s="182"/>
      <c r="F283" s="182"/>
      <c r="G283" s="182"/>
      <c r="H283" s="182"/>
      <c r="I283" s="182"/>
      <c r="J283" s="182"/>
      <c r="K283" s="183"/>
    </row>
    <row r="284" spans="1:11" ht="30" x14ac:dyDescent="0.25">
      <c r="A284" s="119">
        <f t="shared" si="100"/>
        <v>277</v>
      </c>
      <c r="B284" s="122" t="s">
        <v>24</v>
      </c>
      <c r="C284" s="151"/>
      <c r="D284" s="121">
        <f>D285+D286+D287+D289</f>
        <v>483617.75999999995</v>
      </c>
      <c r="E284" s="121">
        <f t="shared" ref="E284:J284" si="116">E285+E286+E287+E289</f>
        <v>160603.78</v>
      </c>
      <c r="F284" s="121">
        <f t="shared" si="116"/>
        <v>77442.649999999994</v>
      </c>
      <c r="G284" s="121">
        <f t="shared" si="116"/>
        <v>116267.67</v>
      </c>
      <c r="H284" s="121">
        <f t="shared" si="116"/>
        <v>41422.239999999998</v>
      </c>
      <c r="I284" s="121">
        <f t="shared" si="116"/>
        <v>43079.13</v>
      </c>
      <c r="J284" s="121">
        <f t="shared" si="116"/>
        <v>44802.29</v>
      </c>
      <c r="K284" s="129"/>
    </row>
    <row r="285" spans="1:11" ht="31.5" customHeight="1" x14ac:dyDescent="0.25">
      <c r="A285" s="119">
        <f t="shared" si="100"/>
        <v>278</v>
      </c>
      <c r="B285" s="123" t="s">
        <v>35</v>
      </c>
      <c r="C285" s="151"/>
      <c r="D285" s="121">
        <f>SUM(E285:J285)</f>
        <v>1762</v>
      </c>
      <c r="E285" s="121">
        <f>SUM(E293+E301+E309+E317+E325+E333+E341+E349+E357+E365+E373+E381+E389)</f>
        <v>1762</v>
      </c>
      <c r="F285" s="121">
        <f t="shared" ref="F285:J285" si="117">SUM(F293+F301+F309+F317+F325+F333+F341+F349+F357+F365+F373+F381+F389)</f>
        <v>0</v>
      </c>
      <c r="G285" s="121">
        <f t="shared" si="117"/>
        <v>0</v>
      </c>
      <c r="H285" s="121">
        <f t="shared" si="117"/>
        <v>0</v>
      </c>
      <c r="I285" s="121">
        <f t="shared" si="117"/>
        <v>0</v>
      </c>
      <c r="J285" s="121">
        <f t="shared" si="117"/>
        <v>0</v>
      </c>
      <c r="K285" s="129"/>
    </row>
    <row r="286" spans="1:11" x14ac:dyDescent="0.25">
      <c r="A286" s="119">
        <f t="shared" si="100"/>
        <v>279</v>
      </c>
      <c r="B286" s="123" t="s">
        <v>29</v>
      </c>
      <c r="C286" s="151"/>
      <c r="D286" s="121">
        <f t="shared" ref="D286" si="118">SUM(E286+F286+G286+H286+I286)</f>
        <v>8914</v>
      </c>
      <c r="E286" s="121">
        <f t="shared" ref="E286:J291" si="119">SUM(E294+E302+E310+E318+E326+E334+E342+E350+E358+E366+E374+E382+E390)</f>
        <v>8914</v>
      </c>
      <c r="F286" s="121">
        <f t="shared" si="119"/>
        <v>0</v>
      </c>
      <c r="G286" s="121">
        <f t="shared" si="119"/>
        <v>0</v>
      </c>
      <c r="H286" s="121">
        <f t="shared" si="119"/>
        <v>0</v>
      </c>
      <c r="I286" s="121">
        <f t="shared" si="119"/>
        <v>0</v>
      </c>
      <c r="J286" s="121">
        <f t="shared" si="119"/>
        <v>0</v>
      </c>
      <c r="K286" s="129"/>
    </row>
    <row r="287" spans="1:11" x14ac:dyDescent="0.25">
      <c r="A287" s="119">
        <f t="shared" si="100"/>
        <v>280</v>
      </c>
      <c r="B287" s="123" t="s">
        <v>28</v>
      </c>
      <c r="C287" s="151"/>
      <c r="D287" s="121">
        <f>SUM(E287:J287)</f>
        <v>472941.75999999995</v>
      </c>
      <c r="E287" s="121">
        <f t="shared" si="119"/>
        <v>149927.78</v>
      </c>
      <c r="F287" s="121">
        <f t="shared" si="119"/>
        <v>77442.649999999994</v>
      </c>
      <c r="G287" s="121">
        <f t="shared" si="119"/>
        <v>116267.67</v>
      </c>
      <c r="H287" s="121">
        <f t="shared" si="119"/>
        <v>41422.239999999998</v>
      </c>
      <c r="I287" s="121">
        <f t="shared" si="119"/>
        <v>43079.13</v>
      </c>
      <c r="J287" s="121">
        <f t="shared" si="119"/>
        <v>44802.29</v>
      </c>
      <c r="K287" s="129"/>
    </row>
    <row r="288" spans="1:11" ht="30" x14ac:dyDescent="0.25">
      <c r="A288" s="119">
        <f t="shared" si="100"/>
        <v>281</v>
      </c>
      <c r="B288" s="123" t="s">
        <v>323</v>
      </c>
      <c r="C288" s="151"/>
      <c r="D288" s="121">
        <f t="shared" ref="D288:D291" si="120">SUM(E288:J288)</f>
        <v>33001.5</v>
      </c>
      <c r="E288" s="121">
        <f t="shared" si="119"/>
        <v>10445.5</v>
      </c>
      <c r="F288" s="121">
        <f t="shared" si="119"/>
        <v>11278</v>
      </c>
      <c r="G288" s="121">
        <f t="shared" si="119"/>
        <v>11278</v>
      </c>
      <c r="H288" s="121">
        <f t="shared" si="119"/>
        <v>0</v>
      </c>
      <c r="I288" s="121">
        <f t="shared" si="119"/>
        <v>0</v>
      </c>
      <c r="J288" s="121">
        <f t="shared" si="119"/>
        <v>0</v>
      </c>
      <c r="K288" s="129"/>
    </row>
    <row r="289" spans="1:12" x14ac:dyDescent="0.25">
      <c r="A289" s="119">
        <f t="shared" si="100"/>
        <v>282</v>
      </c>
      <c r="B289" s="123" t="s">
        <v>36</v>
      </c>
      <c r="C289" s="151"/>
      <c r="D289" s="121">
        <f t="shared" si="120"/>
        <v>0</v>
      </c>
      <c r="E289" s="121">
        <f t="shared" si="119"/>
        <v>0</v>
      </c>
      <c r="F289" s="121">
        <f t="shared" si="119"/>
        <v>0</v>
      </c>
      <c r="G289" s="121">
        <f t="shared" si="119"/>
        <v>0</v>
      </c>
      <c r="H289" s="121">
        <f t="shared" si="119"/>
        <v>0</v>
      </c>
      <c r="I289" s="121">
        <f t="shared" si="119"/>
        <v>0</v>
      </c>
      <c r="J289" s="121">
        <f t="shared" si="119"/>
        <v>0</v>
      </c>
      <c r="K289" s="129"/>
    </row>
    <row r="290" spans="1:12" ht="30" x14ac:dyDescent="0.25">
      <c r="A290" s="119">
        <f t="shared" si="100"/>
        <v>283</v>
      </c>
      <c r="B290" s="123" t="s">
        <v>364</v>
      </c>
      <c r="C290" s="151"/>
      <c r="D290" s="121">
        <f t="shared" si="120"/>
        <v>0</v>
      </c>
      <c r="E290" s="121">
        <f t="shared" si="119"/>
        <v>0</v>
      </c>
      <c r="F290" s="121">
        <f t="shared" si="119"/>
        <v>0</v>
      </c>
      <c r="G290" s="121">
        <f t="shared" si="119"/>
        <v>0</v>
      </c>
      <c r="H290" s="121">
        <f t="shared" si="119"/>
        <v>0</v>
      </c>
      <c r="I290" s="121">
        <f t="shared" si="119"/>
        <v>0</v>
      </c>
      <c r="J290" s="121">
        <f t="shared" si="119"/>
        <v>0</v>
      </c>
      <c r="K290" s="129"/>
    </row>
    <row r="291" spans="1:12" ht="30" x14ac:dyDescent="0.25">
      <c r="A291" s="119">
        <f t="shared" si="100"/>
        <v>284</v>
      </c>
      <c r="B291" s="123" t="s">
        <v>329</v>
      </c>
      <c r="C291" s="151"/>
      <c r="D291" s="121">
        <f t="shared" si="120"/>
        <v>0</v>
      </c>
      <c r="E291" s="121">
        <f t="shared" si="119"/>
        <v>0</v>
      </c>
      <c r="F291" s="121">
        <f t="shared" si="119"/>
        <v>0</v>
      </c>
      <c r="G291" s="121">
        <f t="shared" si="119"/>
        <v>0</v>
      </c>
      <c r="H291" s="121">
        <f t="shared" si="119"/>
        <v>0</v>
      </c>
      <c r="I291" s="121">
        <f t="shared" si="119"/>
        <v>0</v>
      </c>
      <c r="J291" s="121">
        <f t="shared" si="119"/>
        <v>0</v>
      </c>
      <c r="K291" s="129"/>
    </row>
    <row r="292" spans="1:12" ht="90" x14ac:dyDescent="0.25">
      <c r="A292" s="119">
        <f t="shared" si="100"/>
        <v>285</v>
      </c>
      <c r="B292" s="122" t="s">
        <v>380</v>
      </c>
      <c r="C292" s="116" t="s">
        <v>153</v>
      </c>
      <c r="D292" s="121">
        <f>SUM(D293:D297)</f>
        <v>0</v>
      </c>
      <c r="E292" s="121">
        <f t="shared" ref="E292:J292" si="121">SUM(E293:E297)</f>
        <v>0</v>
      </c>
      <c r="F292" s="121">
        <f t="shared" si="121"/>
        <v>0</v>
      </c>
      <c r="G292" s="121">
        <f t="shared" si="121"/>
        <v>0</v>
      </c>
      <c r="H292" s="121">
        <f t="shared" si="121"/>
        <v>0</v>
      </c>
      <c r="I292" s="121">
        <f t="shared" si="121"/>
        <v>0</v>
      </c>
      <c r="J292" s="121">
        <f t="shared" si="121"/>
        <v>0</v>
      </c>
      <c r="K292" s="129"/>
    </row>
    <row r="293" spans="1:12" x14ac:dyDescent="0.25">
      <c r="A293" s="119">
        <f t="shared" si="100"/>
        <v>286</v>
      </c>
      <c r="B293" s="123" t="s">
        <v>35</v>
      </c>
      <c r="C293" s="151"/>
      <c r="D293" s="121">
        <f>SUM(E293:I293)</f>
        <v>0</v>
      </c>
      <c r="E293" s="121">
        <v>0</v>
      </c>
      <c r="F293" s="121">
        <v>0</v>
      </c>
      <c r="G293" s="121">
        <v>0</v>
      </c>
      <c r="H293" s="128">
        <v>0</v>
      </c>
      <c r="I293" s="128">
        <v>0</v>
      </c>
      <c r="J293" s="128">
        <v>0</v>
      </c>
      <c r="K293" s="129"/>
    </row>
    <row r="294" spans="1:12" x14ac:dyDescent="0.25">
      <c r="A294" s="119">
        <f t="shared" si="100"/>
        <v>287</v>
      </c>
      <c r="B294" s="123" t="s">
        <v>29</v>
      </c>
      <c r="C294" s="151"/>
      <c r="D294" s="121">
        <f>SUM(E294:I294)</f>
        <v>0</v>
      </c>
      <c r="E294" s="121">
        <v>0</v>
      </c>
      <c r="F294" s="121">
        <v>0</v>
      </c>
      <c r="G294" s="121">
        <v>0</v>
      </c>
      <c r="H294" s="128">
        <v>0</v>
      </c>
      <c r="I294" s="128">
        <v>0</v>
      </c>
      <c r="J294" s="128">
        <v>0</v>
      </c>
      <c r="K294" s="129"/>
    </row>
    <row r="295" spans="1:12" x14ac:dyDescent="0.25">
      <c r="A295" s="119">
        <f t="shared" si="100"/>
        <v>288</v>
      </c>
      <c r="B295" s="123" t="s">
        <v>28</v>
      </c>
      <c r="C295" s="151"/>
      <c r="D295" s="121">
        <f>SUM(E295:J295)</f>
        <v>0</v>
      </c>
      <c r="E295" s="121">
        <v>0</v>
      </c>
      <c r="F295" s="121">
        <f>E295*1.038</f>
        <v>0</v>
      </c>
      <c r="G295" s="121">
        <f>F295*1.04</f>
        <v>0</v>
      </c>
      <c r="H295" s="121">
        <f t="shared" ref="H295:J295" si="122">G295*1.04</f>
        <v>0</v>
      </c>
      <c r="I295" s="121">
        <f t="shared" si="122"/>
        <v>0</v>
      </c>
      <c r="J295" s="121">
        <f t="shared" si="122"/>
        <v>0</v>
      </c>
      <c r="K295" s="129"/>
    </row>
    <row r="296" spans="1:12" ht="30" x14ac:dyDescent="0.25">
      <c r="A296" s="119">
        <f t="shared" si="100"/>
        <v>289</v>
      </c>
      <c r="B296" s="123" t="s">
        <v>323</v>
      </c>
      <c r="C296" s="151"/>
      <c r="D296" s="121">
        <f t="shared" ref="D296:D299" si="123">SUM(E296:I296)</f>
        <v>0</v>
      </c>
      <c r="E296" s="121">
        <f t="shared" ref="E296" si="124">SUM(F296:J296)</f>
        <v>0</v>
      </c>
      <c r="F296" s="121">
        <f t="shared" ref="F296" si="125">SUM(G296:K296)</f>
        <v>0</v>
      </c>
      <c r="G296" s="121">
        <f t="shared" ref="G296" si="126">SUM(H296:L296)</f>
        <v>0</v>
      </c>
      <c r="H296" s="121">
        <f t="shared" ref="H296" si="127">SUM(I296:M296)</f>
        <v>0</v>
      </c>
      <c r="I296" s="121">
        <f t="shared" ref="I296:J296" si="128">SUM(J296:N296)</f>
        <v>0</v>
      </c>
      <c r="J296" s="121">
        <f t="shared" si="128"/>
        <v>0</v>
      </c>
      <c r="K296" s="129"/>
    </row>
    <row r="297" spans="1:12" x14ac:dyDescent="0.25">
      <c r="A297" s="119">
        <f t="shared" si="100"/>
        <v>290</v>
      </c>
      <c r="B297" s="123" t="s">
        <v>36</v>
      </c>
      <c r="C297" s="151"/>
      <c r="D297" s="121">
        <f t="shared" si="123"/>
        <v>0</v>
      </c>
      <c r="E297" s="121">
        <f t="shared" ref="E297:E299" si="129">SUM(F297:J297)</f>
        <v>0</v>
      </c>
      <c r="F297" s="121">
        <f t="shared" ref="F297:F299" si="130">SUM(G297:K297)</f>
        <v>0</v>
      </c>
      <c r="G297" s="121">
        <f t="shared" ref="G297:G299" si="131">SUM(H297:L297)</f>
        <v>0</v>
      </c>
      <c r="H297" s="121">
        <f t="shared" ref="H297:H299" si="132">SUM(I297:M297)</f>
        <v>0</v>
      </c>
      <c r="I297" s="121">
        <f t="shared" ref="I297:I299" si="133">SUM(J297:N297)</f>
        <v>0</v>
      </c>
      <c r="J297" s="121">
        <f t="shared" ref="J297:J299" si="134">SUM(K297:O297)</f>
        <v>0</v>
      </c>
      <c r="K297" s="129"/>
    </row>
    <row r="298" spans="1:12" ht="30" x14ac:dyDescent="0.25">
      <c r="A298" s="119">
        <f t="shared" si="100"/>
        <v>291</v>
      </c>
      <c r="B298" s="123" t="s">
        <v>364</v>
      </c>
      <c r="C298" s="151"/>
      <c r="D298" s="121">
        <f t="shared" si="123"/>
        <v>0</v>
      </c>
      <c r="E298" s="121">
        <f t="shared" si="129"/>
        <v>0</v>
      </c>
      <c r="F298" s="121">
        <f t="shared" si="130"/>
        <v>0</v>
      </c>
      <c r="G298" s="121">
        <f t="shared" si="131"/>
        <v>0</v>
      </c>
      <c r="H298" s="121">
        <f t="shared" si="132"/>
        <v>0</v>
      </c>
      <c r="I298" s="121">
        <f t="shared" si="133"/>
        <v>0</v>
      </c>
      <c r="J298" s="121">
        <f t="shared" si="134"/>
        <v>0</v>
      </c>
      <c r="K298" s="129"/>
    </row>
    <row r="299" spans="1:12" ht="30" x14ac:dyDescent="0.25">
      <c r="A299" s="119">
        <f t="shared" ref="A299:A362" si="135">A298+1</f>
        <v>292</v>
      </c>
      <c r="B299" s="123" t="s">
        <v>329</v>
      </c>
      <c r="C299" s="151"/>
      <c r="D299" s="121">
        <f t="shared" si="123"/>
        <v>0</v>
      </c>
      <c r="E299" s="121">
        <f t="shared" si="129"/>
        <v>0</v>
      </c>
      <c r="F299" s="121">
        <f t="shared" si="130"/>
        <v>0</v>
      </c>
      <c r="G299" s="121">
        <f t="shared" si="131"/>
        <v>0</v>
      </c>
      <c r="H299" s="121">
        <f t="shared" si="132"/>
        <v>0</v>
      </c>
      <c r="I299" s="121">
        <f t="shared" si="133"/>
        <v>0</v>
      </c>
      <c r="J299" s="121">
        <f t="shared" si="134"/>
        <v>0</v>
      </c>
      <c r="K299" s="129"/>
    </row>
    <row r="300" spans="1:12" ht="105" x14ac:dyDescent="0.25">
      <c r="A300" s="119">
        <f t="shared" si="135"/>
        <v>293</v>
      </c>
      <c r="B300" s="122" t="s">
        <v>381</v>
      </c>
      <c r="C300" s="116" t="s">
        <v>153</v>
      </c>
      <c r="D300" s="121">
        <f>SUM(D301:D305)</f>
        <v>0</v>
      </c>
      <c r="E300" s="121">
        <f t="shared" ref="E300:J300" si="136">SUM(E301:E305)</f>
        <v>0</v>
      </c>
      <c r="F300" s="121">
        <f t="shared" si="136"/>
        <v>0</v>
      </c>
      <c r="G300" s="121">
        <f t="shared" si="136"/>
        <v>0</v>
      </c>
      <c r="H300" s="121">
        <f t="shared" si="136"/>
        <v>0</v>
      </c>
      <c r="I300" s="121">
        <f t="shared" si="136"/>
        <v>0</v>
      </c>
      <c r="J300" s="121">
        <f t="shared" si="136"/>
        <v>0</v>
      </c>
      <c r="K300" s="129"/>
    </row>
    <row r="301" spans="1:12" x14ac:dyDescent="0.25">
      <c r="A301" s="119">
        <f t="shared" si="135"/>
        <v>294</v>
      </c>
      <c r="B301" s="123" t="s">
        <v>35</v>
      </c>
      <c r="C301" s="151"/>
      <c r="D301" s="121">
        <f>SUM(E301:I301)</f>
        <v>0</v>
      </c>
      <c r="E301" s="121">
        <v>0</v>
      </c>
      <c r="F301" s="121">
        <v>0</v>
      </c>
      <c r="G301" s="121">
        <v>0</v>
      </c>
      <c r="H301" s="128">
        <v>0</v>
      </c>
      <c r="I301" s="128">
        <v>0</v>
      </c>
      <c r="J301" s="128">
        <v>0</v>
      </c>
      <c r="K301" s="129"/>
      <c r="L301" s="125"/>
    </row>
    <row r="302" spans="1:12" x14ac:dyDescent="0.25">
      <c r="A302" s="119">
        <f t="shared" si="135"/>
        <v>295</v>
      </c>
      <c r="B302" s="123" t="s">
        <v>29</v>
      </c>
      <c r="C302" s="151"/>
      <c r="D302" s="121">
        <f t="shared" ref="D302:D307" si="137">SUM(E302:I302)</f>
        <v>0</v>
      </c>
      <c r="E302" s="121">
        <v>0</v>
      </c>
      <c r="F302" s="121">
        <v>0</v>
      </c>
      <c r="G302" s="121">
        <v>0</v>
      </c>
      <c r="H302" s="128">
        <v>0</v>
      </c>
      <c r="I302" s="128">
        <v>0</v>
      </c>
      <c r="J302" s="128">
        <v>0</v>
      </c>
      <c r="K302" s="129"/>
      <c r="L302" s="125"/>
    </row>
    <row r="303" spans="1:12" x14ac:dyDescent="0.25">
      <c r="A303" s="119">
        <f t="shared" si="135"/>
        <v>296</v>
      </c>
      <c r="B303" s="123" t="s">
        <v>28</v>
      </c>
      <c r="C303" s="151"/>
      <c r="D303" s="121">
        <f t="shared" si="137"/>
        <v>0</v>
      </c>
      <c r="E303" s="121">
        <v>0</v>
      </c>
      <c r="F303" s="121">
        <v>0</v>
      </c>
      <c r="G303" s="121">
        <v>0</v>
      </c>
      <c r="H303" s="121">
        <v>0</v>
      </c>
      <c r="I303" s="121">
        <v>0</v>
      </c>
      <c r="J303" s="121">
        <v>0</v>
      </c>
      <c r="K303" s="129"/>
    </row>
    <row r="304" spans="1:12" ht="30" x14ac:dyDescent="0.25">
      <c r="A304" s="119">
        <f t="shared" si="135"/>
        <v>297</v>
      </c>
      <c r="B304" s="123" t="s">
        <v>323</v>
      </c>
      <c r="C304" s="151"/>
      <c r="D304" s="121">
        <f t="shared" si="137"/>
        <v>0</v>
      </c>
      <c r="E304" s="121">
        <v>0</v>
      </c>
      <c r="F304" s="121">
        <v>0</v>
      </c>
      <c r="G304" s="121">
        <v>0</v>
      </c>
      <c r="H304" s="121">
        <v>0</v>
      </c>
      <c r="I304" s="121">
        <v>0</v>
      </c>
      <c r="J304" s="121">
        <v>0</v>
      </c>
      <c r="K304" s="129"/>
    </row>
    <row r="305" spans="1:11" x14ac:dyDescent="0.25">
      <c r="A305" s="119">
        <f t="shared" si="135"/>
        <v>298</v>
      </c>
      <c r="B305" s="123" t="s">
        <v>36</v>
      </c>
      <c r="C305" s="151"/>
      <c r="D305" s="121">
        <f t="shared" si="137"/>
        <v>0</v>
      </c>
      <c r="E305" s="121">
        <v>0</v>
      </c>
      <c r="F305" s="121">
        <v>0</v>
      </c>
      <c r="G305" s="121">
        <v>0</v>
      </c>
      <c r="H305" s="121">
        <v>0</v>
      </c>
      <c r="I305" s="121">
        <v>0</v>
      </c>
      <c r="J305" s="121">
        <v>0</v>
      </c>
      <c r="K305" s="129"/>
    </row>
    <row r="306" spans="1:11" ht="30" x14ac:dyDescent="0.25">
      <c r="A306" s="119">
        <f t="shared" si="135"/>
        <v>299</v>
      </c>
      <c r="B306" s="123" t="s">
        <v>364</v>
      </c>
      <c r="C306" s="151"/>
      <c r="D306" s="121">
        <f t="shared" si="137"/>
        <v>0</v>
      </c>
      <c r="E306" s="121">
        <v>0</v>
      </c>
      <c r="F306" s="121">
        <v>0</v>
      </c>
      <c r="G306" s="121">
        <v>0</v>
      </c>
      <c r="H306" s="121">
        <v>0</v>
      </c>
      <c r="I306" s="121">
        <v>0</v>
      </c>
      <c r="J306" s="121">
        <v>0</v>
      </c>
      <c r="K306" s="129"/>
    </row>
    <row r="307" spans="1:11" ht="30" x14ac:dyDescent="0.25">
      <c r="A307" s="119">
        <f t="shared" si="135"/>
        <v>300</v>
      </c>
      <c r="B307" s="123" t="s">
        <v>329</v>
      </c>
      <c r="C307" s="151"/>
      <c r="D307" s="121">
        <f t="shared" si="137"/>
        <v>0</v>
      </c>
      <c r="E307" s="121">
        <v>0</v>
      </c>
      <c r="F307" s="121">
        <v>0</v>
      </c>
      <c r="G307" s="121">
        <v>0</v>
      </c>
      <c r="H307" s="121">
        <v>0</v>
      </c>
      <c r="I307" s="121">
        <v>0</v>
      </c>
      <c r="J307" s="121">
        <v>0</v>
      </c>
      <c r="K307" s="129"/>
    </row>
    <row r="308" spans="1:11" ht="150" x14ac:dyDescent="0.25">
      <c r="A308" s="119">
        <f t="shared" si="135"/>
        <v>301</v>
      </c>
      <c r="B308" s="132" t="s">
        <v>382</v>
      </c>
      <c r="C308" s="151" t="s">
        <v>360</v>
      </c>
      <c r="D308" s="121">
        <f>SUM(D309:D311)</f>
        <v>3418</v>
      </c>
      <c r="E308" s="121">
        <f>SUM(E309:E311)</f>
        <v>1762</v>
      </c>
      <c r="F308" s="121">
        <f t="shared" ref="F308:J308" si="138">SUM(F309:F311)</f>
        <v>828</v>
      </c>
      <c r="G308" s="121">
        <f t="shared" si="138"/>
        <v>828</v>
      </c>
      <c r="H308" s="121">
        <f t="shared" si="138"/>
        <v>0</v>
      </c>
      <c r="I308" s="121">
        <f t="shared" si="138"/>
        <v>0</v>
      </c>
      <c r="J308" s="121">
        <f t="shared" si="138"/>
        <v>0</v>
      </c>
      <c r="K308" s="129" t="s">
        <v>228</v>
      </c>
    </row>
    <row r="309" spans="1:11" x14ac:dyDescent="0.25">
      <c r="A309" s="119">
        <f t="shared" si="135"/>
        <v>302</v>
      </c>
      <c r="B309" s="123" t="s">
        <v>35</v>
      </c>
      <c r="C309" s="151"/>
      <c r="D309" s="121">
        <f>SUM(E309:I309)</f>
        <v>1762</v>
      </c>
      <c r="E309" s="121">
        <v>1762</v>
      </c>
      <c r="F309" s="121">
        <v>0</v>
      </c>
      <c r="G309" s="121">
        <v>0</v>
      </c>
      <c r="H309" s="128">
        <v>0</v>
      </c>
      <c r="I309" s="128">
        <v>0</v>
      </c>
      <c r="J309" s="128">
        <v>0</v>
      </c>
      <c r="K309" s="129"/>
    </row>
    <row r="310" spans="1:11" x14ac:dyDescent="0.25">
      <c r="A310" s="119">
        <f t="shared" si="135"/>
        <v>303</v>
      </c>
      <c r="B310" s="123" t="s">
        <v>29</v>
      </c>
      <c r="C310" s="151"/>
      <c r="D310" s="121">
        <f>SUM(E310:G310)</f>
        <v>0</v>
      </c>
      <c r="E310" s="121">
        <v>0</v>
      </c>
      <c r="F310" s="121">
        <v>0</v>
      </c>
      <c r="G310" s="121">
        <v>0</v>
      </c>
      <c r="H310" s="128">
        <v>0</v>
      </c>
      <c r="I310" s="128">
        <v>0</v>
      </c>
      <c r="J310" s="128">
        <v>0</v>
      </c>
      <c r="K310" s="129"/>
    </row>
    <row r="311" spans="1:11" x14ac:dyDescent="0.25">
      <c r="A311" s="119">
        <f t="shared" si="135"/>
        <v>304</v>
      </c>
      <c r="B311" s="123" t="s">
        <v>28</v>
      </c>
      <c r="C311" s="151"/>
      <c r="D311" s="121">
        <f>SUM(E311:J311)</f>
        <v>1656</v>
      </c>
      <c r="E311" s="121">
        <v>0</v>
      </c>
      <c r="F311" s="121">
        <v>828</v>
      </c>
      <c r="G311" s="121">
        <v>828</v>
      </c>
      <c r="H311" s="128">
        <v>0</v>
      </c>
      <c r="I311" s="128">
        <v>0</v>
      </c>
      <c r="J311" s="128">
        <v>0</v>
      </c>
      <c r="K311" s="129"/>
    </row>
    <row r="312" spans="1:11" ht="30" x14ac:dyDescent="0.25">
      <c r="A312" s="119">
        <f t="shared" si="135"/>
        <v>305</v>
      </c>
      <c r="B312" s="123" t="s">
        <v>323</v>
      </c>
      <c r="C312" s="151"/>
      <c r="D312" s="121">
        <f t="shared" ref="D312:D315" si="139">SUM(E312:J312)</f>
        <v>1656</v>
      </c>
      <c r="E312" s="121">
        <v>0</v>
      </c>
      <c r="F312" s="121">
        <f>F311</f>
        <v>828</v>
      </c>
      <c r="G312" s="121">
        <f t="shared" ref="G312:J312" si="140">G311</f>
        <v>828</v>
      </c>
      <c r="H312" s="121">
        <f t="shared" si="140"/>
        <v>0</v>
      </c>
      <c r="I312" s="121">
        <f t="shared" si="140"/>
        <v>0</v>
      </c>
      <c r="J312" s="121">
        <f t="shared" si="140"/>
        <v>0</v>
      </c>
      <c r="K312" s="129"/>
    </row>
    <row r="313" spans="1:11" x14ac:dyDescent="0.25">
      <c r="A313" s="119">
        <f t="shared" si="135"/>
        <v>306</v>
      </c>
      <c r="B313" s="123" t="s">
        <v>36</v>
      </c>
      <c r="C313" s="151"/>
      <c r="D313" s="121">
        <f t="shared" si="139"/>
        <v>0</v>
      </c>
      <c r="E313" s="121">
        <f t="shared" ref="E313:E315" si="141">SUM(F313:J313)</f>
        <v>0</v>
      </c>
      <c r="F313" s="121">
        <f t="shared" ref="F313:F315" si="142">SUM(G313:K313)</f>
        <v>0</v>
      </c>
      <c r="G313" s="121">
        <f t="shared" ref="G313:G315" si="143">SUM(H313:L313)</f>
        <v>0</v>
      </c>
      <c r="H313" s="121">
        <f t="shared" ref="H313:H315" si="144">SUM(I313:M313)</f>
        <v>0</v>
      </c>
      <c r="I313" s="128">
        <v>0</v>
      </c>
      <c r="J313" s="128">
        <v>0</v>
      </c>
      <c r="K313" s="129"/>
    </row>
    <row r="314" spans="1:11" ht="30" x14ac:dyDescent="0.25">
      <c r="A314" s="119">
        <f t="shared" si="135"/>
        <v>307</v>
      </c>
      <c r="B314" s="123" t="s">
        <v>364</v>
      </c>
      <c r="C314" s="151"/>
      <c r="D314" s="121">
        <f t="shared" si="139"/>
        <v>0</v>
      </c>
      <c r="E314" s="121">
        <f t="shared" si="141"/>
        <v>0</v>
      </c>
      <c r="F314" s="121">
        <f t="shared" si="142"/>
        <v>0</v>
      </c>
      <c r="G314" s="121">
        <f t="shared" si="143"/>
        <v>0</v>
      </c>
      <c r="H314" s="121">
        <f t="shared" si="144"/>
        <v>0</v>
      </c>
      <c r="I314" s="128">
        <v>0</v>
      </c>
      <c r="J314" s="128">
        <v>0</v>
      </c>
      <c r="K314" s="129"/>
    </row>
    <row r="315" spans="1:11" ht="30" x14ac:dyDescent="0.25">
      <c r="A315" s="119">
        <f t="shared" si="135"/>
        <v>308</v>
      </c>
      <c r="B315" s="123" t="s">
        <v>329</v>
      </c>
      <c r="C315" s="151"/>
      <c r="D315" s="121">
        <f t="shared" si="139"/>
        <v>0</v>
      </c>
      <c r="E315" s="121">
        <f t="shared" si="141"/>
        <v>0</v>
      </c>
      <c r="F315" s="121">
        <f t="shared" si="142"/>
        <v>0</v>
      </c>
      <c r="G315" s="121">
        <f t="shared" si="143"/>
        <v>0</v>
      </c>
      <c r="H315" s="121">
        <f t="shared" si="144"/>
        <v>0</v>
      </c>
      <c r="I315" s="128">
        <v>0</v>
      </c>
      <c r="J315" s="128">
        <v>0</v>
      </c>
      <c r="K315" s="129"/>
    </row>
    <row r="316" spans="1:11" ht="75" x14ac:dyDescent="0.25">
      <c r="A316" s="119">
        <f t="shared" si="135"/>
        <v>309</v>
      </c>
      <c r="B316" s="132" t="s">
        <v>383</v>
      </c>
      <c r="C316" s="151" t="s">
        <v>153</v>
      </c>
      <c r="D316" s="121">
        <f>SUM(D317:D319)</f>
        <v>1345.5</v>
      </c>
      <c r="E316" s="121">
        <f>SUM(E317:E319)</f>
        <v>445.5</v>
      </c>
      <c r="F316" s="121">
        <f t="shared" ref="F316:J316" si="145">SUM(F317:F319)</f>
        <v>450</v>
      </c>
      <c r="G316" s="121">
        <f t="shared" si="145"/>
        <v>450</v>
      </c>
      <c r="H316" s="121">
        <f t="shared" si="145"/>
        <v>0</v>
      </c>
      <c r="I316" s="121">
        <f t="shared" si="145"/>
        <v>0</v>
      </c>
      <c r="J316" s="121">
        <f t="shared" si="145"/>
        <v>0</v>
      </c>
      <c r="K316" s="129" t="s">
        <v>202</v>
      </c>
    </row>
    <row r="317" spans="1:11" x14ac:dyDescent="0.25">
      <c r="A317" s="119">
        <f t="shared" si="135"/>
        <v>310</v>
      </c>
      <c r="B317" s="123" t="s">
        <v>35</v>
      </c>
      <c r="C317" s="151"/>
      <c r="D317" s="121">
        <f>SUM(E317:I317)</f>
        <v>0</v>
      </c>
      <c r="E317" s="121">
        <v>0</v>
      </c>
      <c r="F317" s="121">
        <v>0</v>
      </c>
      <c r="G317" s="121">
        <v>0</v>
      </c>
      <c r="H317" s="121">
        <v>0</v>
      </c>
      <c r="I317" s="121">
        <v>0</v>
      </c>
      <c r="J317" s="121">
        <v>0</v>
      </c>
      <c r="K317" s="148"/>
    </row>
    <row r="318" spans="1:11" x14ac:dyDescent="0.25">
      <c r="A318" s="119">
        <f t="shared" si="135"/>
        <v>311</v>
      </c>
      <c r="B318" s="123" t="s">
        <v>29</v>
      </c>
      <c r="C318" s="151"/>
      <c r="D318" s="121">
        <f>SUM(E318:I318)</f>
        <v>0</v>
      </c>
      <c r="E318" s="121">
        <v>0</v>
      </c>
      <c r="F318" s="121">
        <v>0</v>
      </c>
      <c r="G318" s="121">
        <v>0</v>
      </c>
      <c r="H318" s="121">
        <v>0</v>
      </c>
      <c r="I318" s="121">
        <v>0</v>
      </c>
      <c r="J318" s="121">
        <v>0</v>
      </c>
      <c r="K318" s="129"/>
    </row>
    <row r="319" spans="1:11" x14ac:dyDescent="0.25">
      <c r="A319" s="119">
        <f t="shared" si="135"/>
        <v>312</v>
      </c>
      <c r="B319" s="123" t="s">
        <v>28</v>
      </c>
      <c r="C319" s="151"/>
      <c r="D319" s="121">
        <f>SUM(E319:J319)</f>
        <v>1345.5</v>
      </c>
      <c r="E319" s="121">
        <v>445.5</v>
      </c>
      <c r="F319" s="121">
        <v>450</v>
      </c>
      <c r="G319" s="121">
        <v>450</v>
      </c>
      <c r="H319" s="121">
        <v>0</v>
      </c>
      <c r="I319" s="121">
        <v>0</v>
      </c>
      <c r="J319" s="121">
        <v>0</v>
      </c>
      <c r="K319" s="129"/>
    </row>
    <row r="320" spans="1:11" ht="30" x14ac:dyDescent="0.25">
      <c r="A320" s="119">
        <f t="shared" si="135"/>
        <v>313</v>
      </c>
      <c r="B320" s="123" t="s">
        <v>323</v>
      </c>
      <c r="C320" s="151"/>
      <c r="D320" s="121">
        <f>SUM(E320:J320)</f>
        <v>1345.5</v>
      </c>
      <c r="E320" s="121">
        <v>445.5</v>
      </c>
      <c r="F320" s="121">
        <v>450</v>
      </c>
      <c r="G320" s="121">
        <v>450</v>
      </c>
      <c r="H320" s="121">
        <v>0</v>
      </c>
      <c r="I320" s="121">
        <v>0</v>
      </c>
      <c r="J320" s="121">
        <v>0</v>
      </c>
      <c r="K320" s="129"/>
    </row>
    <row r="321" spans="1:11" x14ac:dyDescent="0.25">
      <c r="A321" s="119">
        <f t="shared" si="135"/>
        <v>314</v>
      </c>
      <c r="B321" s="123" t="s">
        <v>36</v>
      </c>
      <c r="C321" s="151"/>
      <c r="D321" s="121">
        <f t="shared" ref="D321:D323" si="146">SUM(E321:I321)</f>
        <v>0</v>
      </c>
      <c r="E321" s="121">
        <v>0</v>
      </c>
      <c r="F321" s="121">
        <v>0</v>
      </c>
      <c r="G321" s="121">
        <v>0</v>
      </c>
      <c r="H321" s="121">
        <v>0</v>
      </c>
      <c r="I321" s="121">
        <v>0</v>
      </c>
      <c r="J321" s="121">
        <v>0</v>
      </c>
      <c r="K321" s="129"/>
    </row>
    <row r="322" spans="1:11" ht="30" x14ac:dyDescent="0.25">
      <c r="A322" s="119">
        <f t="shared" si="135"/>
        <v>315</v>
      </c>
      <c r="B322" s="123" t="s">
        <v>364</v>
      </c>
      <c r="C322" s="151"/>
      <c r="D322" s="121">
        <f t="shared" si="146"/>
        <v>0</v>
      </c>
      <c r="E322" s="121">
        <v>0</v>
      </c>
      <c r="F322" s="121">
        <v>0</v>
      </c>
      <c r="G322" s="121">
        <v>0</v>
      </c>
      <c r="H322" s="121">
        <v>0</v>
      </c>
      <c r="I322" s="121">
        <v>0</v>
      </c>
      <c r="J322" s="121">
        <v>0</v>
      </c>
      <c r="K322" s="129"/>
    </row>
    <row r="323" spans="1:11" ht="30" x14ac:dyDescent="0.25">
      <c r="A323" s="119">
        <f t="shared" si="135"/>
        <v>316</v>
      </c>
      <c r="B323" s="123" t="s">
        <v>329</v>
      </c>
      <c r="C323" s="151"/>
      <c r="D323" s="121">
        <f t="shared" si="146"/>
        <v>0</v>
      </c>
      <c r="E323" s="121">
        <v>0</v>
      </c>
      <c r="F323" s="121">
        <v>0</v>
      </c>
      <c r="G323" s="121">
        <v>0</v>
      </c>
      <c r="H323" s="121">
        <v>0</v>
      </c>
      <c r="I323" s="121">
        <v>0</v>
      </c>
      <c r="J323" s="121">
        <v>0</v>
      </c>
      <c r="K323" s="129"/>
    </row>
    <row r="324" spans="1:11" ht="60" x14ac:dyDescent="0.25">
      <c r="A324" s="119">
        <f t="shared" si="135"/>
        <v>317</v>
      </c>
      <c r="B324" s="132" t="s">
        <v>384</v>
      </c>
      <c r="C324" s="151" t="s">
        <v>153</v>
      </c>
      <c r="D324" s="121">
        <f>SUM(D325:D327)</f>
        <v>30000</v>
      </c>
      <c r="E324" s="121">
        <f>SUM(E325:E327)</f>
        <v>10000</v>
      </c>
      <c r="F324" s="121">
        <f t="shared" ref="F324:J324" si="147">SUM(F325:F327)</f>
        <v>10000</v>
      </c>
      <c r="G324" s="121">
        <f t="shared" si="147"/>
        <v>10000</v>
      </c>
      <c r="H324" s="121">
        <f t="shared" si="147"/>
        <v>0</v>
      </c>
      <c r="I324" s="121">
        <f t="shared" si="147"/>
        <v>0</v>
      </c>
      <c r="J324" s="121">
        <f t="shared" si="147"/>
        <v>0</v>
      </c>
      <c r="K324" s="129" t="s">
        <v>409</v>
      </c>
    </row>
    <row r="325" spans="1:11" x14ac:dyDescent="0.25">
      <c r="A325" s="119">
        <f t="shared" si="135"/>
        <v>318</v>
      </c>
      <c r="B325" s="123" t="s">
        <v>35</v>
      </c>
      <c r="C325" s="151"/>
      <c r="D325" s="121">
        <f t="shared" ref="D325:D331" si="148">SUM(E325:I325)</f>
        <v>0</v>
      </c>
      <c r="E325" s="121">
        <v>0</v>
      </c>
      <c r="F325" s="121">
        <v>0</v>
      </c>
      <c r="G325" s="121">
        <v>0</v>
      </c>
      <c r="H325" s="128">
        <v>0</v>
      </c>
      <c r="I325" s="128">
        <v>0</v>
      </c>
      <c r="J325" s="128">
        <v>0</v>
      </c>
      <c r="K325" s="129"/>
    </row>
    <row r="326" spans="1:11" x14ac:dyDescent="0.25">
      <c r="A326" s="119">
        <f t="shared" si="135"/>
        <v>319</v>
      </c>
      <c r="B326" s="123" t="s">
        <v>29</v>
      </c>
      <c r="C326" s="151"/>
      <c r="D326" s="121">
        <f t="shared" si="148"/>
        <v>0</v>
      </c>
      <c r="E326" s="121">
        <v>0</v>
      </c>
      <c r="F326" s="121">
        <v>0</v>
      </c>
      <c r="G326" s="121">
        <v>0</v>
      </c>
      <c r="H326" s="128">
        <v>0</v>
      </c>
      <c r="I326" s="128">
        <v>0</v>
      </c>
      <c r="J326" s="128">
        <v>0</v>
      </c>
      <c r="K326" s="129"/>
    </row>
    <row r="327" spans="1:11" x14ac:dyDescent="0.25">
      <c r="A327" s="119">
        <f t="shared" si="135"/>
        <v>320</v>
      </c>
      <c r="B327" s="123" t="s">
        <v>28</v>
      </c>
      <c r="C327" s="151"/>
      <c r="D327" s="121">
        <f t="shared" si="148"/>
        <v>30000</v>
      </c>
      <c r="E327" s="121">
        <v>10000</v>
      </c>
      <c r="F327" s="121">
        <v>10000</v>
      </c>
      <c r="G327" s="121">
        <v>10000</v>
      </c>
      <c r="H327" s="121">
        <v>0</v>
      </c>
      <c r="I327" s="121">
        <v>0</v>
      </c>
      <c r="J327" s="121">
        <v>0</v>
      </c>
      <c r="K327" s="129"/>
    </row>
    <row r="328" spans="1:11" ht="30" x14ac:dyDescent="0.25">
      <c r="A328" s="119">
        <f t="shared" si="135"/>
        <v>321</v>
      </c>
      <c r="B328" s="123" t="s">
        <v>323</v>
      </c>
      <c r="C328" s="151"/>
      <c r="D328" s="121">
        <f t="shared" si="148"/>
        <v>30000</v>
      </c>
      <c r="E328" s="121">
        <v>10000</v>
      </c>
      <c r="F328" s="121">
        <v>10000</v>
      </c>
      <c r="G328" s="121">
        <v>10000</v>
      </c>
      <c r="H328" s="121">
        <v>0</v>
      </c>
      <c r="I328" s="121">
        <v>0</v>
      </c>
      <c r="J328" s="121">
        <v>0</v>
      </c>
      <c r="K328" s="129"/>
    </row>
    <row r="329" spans="1:11" x14ac:dyDescent="0.25">
      <c r="A329" s="119">
        <f t="shared" si="135"/>
        <v>322</v>
      </c>
      <c r="B329" s="123" t="s">
        <v>36</v>
      </c>
      <c r="C329" s="151"/>
      <c r="D329" s="121">
        <f t="shared" si="148"/>
        <v>0</v>
      </c>
      <c r="E329" s="121">
        <v>0</v>
      </c>
      <c r="F329" s="121">
        <v>0</v>
      </c>
      <c r="G329" s="121">
        <v>0</v>
      </c>
      <c r="H329" s="121">
        <v>0</v>
      </c>
      <c r="I329" s="121">
        <v>0</v>
      </c>
      <c r="J329" s="121">
        <v>0</v>
      </c>
      <c r="K329" s="129"/>
    </row>
    <row r="330" spans="1:11" ht="30" x14ac:dyDescent="0.25">
      <c r="A330" s="119">
        <f t="shared" si="135"/>
        <v>323</v>
      </c>
      <c r="B330" s="123" t="s">
        <v>364</v>
      </c>
      <c r="C330" s="151"/>
      <c r="D330" s="121">
        <f t="shared" si="148"/>
        <v>0</v>
      </c>
      <c r="E330" s="121">
        <v>0</v>
      </c>
      <c r="F330" s="121">
        <v>0</v>
      </c>
      <c r="G330" s="121">
        <v>0</v>
      </c>
      <c r="H330" s="121">
        <v>0</v>
      </c>
      <c r="I330" s="121">
        <v>0</v>
      </c>
      <c r="J330" s="121">
        <v>0</v>
      </c>
      <c r="K330" s="129"/>
    </row>
    <row r="331" spans="1:11" ht="30" x14ac:dyDescent="0.25">
      <c r="A331" s="119">
        <f t="shared" si="135"/>
        <v>324</v>
      </c>
      <c r="B331" s="123" t="s">
        <v>329</v>
      </c>
      <c r="C331" s="151"/>
      <c r="D331" s="121">
        <f t="shared" si="148"/>
        <v>0</v>
      </c>
      <c r="E331" s="121">
        <v>0</v>
      </c>
      <c r="F331" s="121">
        <v>0</v>
      </c>
      <c r="G331" s="121">
        <v>0</v>
      </c>
      <c r="H331" s="121">
        <v>0</v>
      </c>
      <c r="I331" s="121">
        <v>0</v>
      </c>
      <c r="J331" s="121">
        <v>0</v>
      </c>
      <c r="K331" s="129"/>
    </row>
    <row r="332" spans="1:11" ht="45" x14ac:dyDescent="0.25">
      <c r="A332" s="119">
        <f t="shared" si="135"/>
        <v>325</v>
      </c>
      <c r="B332" s="123" t="s">
        <v>416</v>
      </c>
      <c r="C332" s="151" t="s">
        <v>230</v>
      </c>
      <c r="D332" s="121">
        <f>SUM(D333:D335)</f>
        <v>0</v>
      </c>
      <c r="E332" s="121">
        <f t="shared" ref="E332:J332" si="149">SUM(E333:E337)</f>
        <v>0</v>
      </c>
      <c r="F332" s="121">
        <f t="shared" si="149"/>
        <v>0</v>
      </c>
      <c r="G332" s="121">
        <f t="shared" si="149"/>
        <v>0</v>
      </c>
      <c r="H332" s="121">
        <f t="shared" si="149"/>
        <v>0</v>
      </c>
      <c r="I332" s="121">
        <f t="shared" si="149"/>
        <v>0</v>
      </c>
      <c r="J332" s="121">
        <f t="shared" si="149"/>
        <v>0</v>
      </c>
      <c r="K332" s="129" t="s">
        <v>397</v>
      </c>
    </row>
    <row r="333" spans="1:11" x14ac:dyDescent="0.25">
      <c r="A333" s="119">
        <f t="shared" si="135"/>
        <v>326</v>
      </c>
      <c r="B333" s="123" t="s">
        <v>35</v>
      </c>
      <c r="C333" s="121"/>
      <c r="D333" s="121">
        <f>SUM(E333:I333)</f>
        <v>0</v>
      </c>
      <c r="E333" s="121">
        <v>0</v>
      </c>
      <c r="F333" s="121">
        <v>0</v>
      </c>
      <c r="G333" s="121">
        <v>0</v>
      </c>
      <c r="H333" s="128">
        <v>0</v>
      </c>
      <c r="I333" s="128">
        <v>0</v>
      </c>
      <c r="J333" s="128">
        <v>0</v>
      </c>
      <c r="K333" s="129"/>
    </row>
    <row r="334" spans="1:11" x14ac:dyDescent="0.25">
      <c r="A334" s="119">
        <f t="shared" si="135"/>
        <v>327</v>
      </c>
      <c r="B334" s="123" t="s">
        <v>29</v>
      </c>
      <c r="C334" s="121"/>
      <c r="D334" s="121">
        <f>SUM(E334:I334)</f>
        <v>0</v>
      </c>
      <c r="E334" s="121">
        <v>0</v>
      </c>
      <c r="F334" s="121">
        <v>0</v>
      </c>
      <c r="G334" s="121">
        <v>0</v>
      </c>
      <c r="H334" s="128">
        <v>0</v>
      </c>
      <c r="I334" s="128">
        <v>0</v>
      </c>
      <c r="J334" s="128">
        <v>0</v>
      </c>
      <c r="K334" s="129"/>
    </row>
    <row r="335" spans="1:11" x14ac:dyDescent="0.25">
      <c r="A335" s="119">
        <f t="shared" si="135"/>
        <v>328</v>
      </c>
      <c r="B335" s="123" t="s">
        <v>28</v>
      </c>
      <c r="C335" s="121"/>
      <c r="D335" s="121">
        <f>SUM(E335:J335)</f>
        <v>0</v>
      </c>
      <c r="E335" s="121">
        <v>0</v>
      </c>
      <c r="F335" s="121">
        <f>E335*1.04</f>
        <v>0</v>
      </c>
      <c r="G335" s="121">
        <f t="shared" ref="G335:J335" si="150">F335*1.04</f>
        <v>0</v>
      </c>
      <c r="H335" s="121">
        <f t="shared" si="150"/>
        <v>0</v>
      </c>
      <c r="I335" s="121">
        <f t="shared" si="150"/>
        <v>0</v>
      </c>
      <c r="J335" s="121">
        <f t="shared" si="150"/>
        <v>0</v>
      </c>
      <c r="K335" s="129"/>
    </row>
    <row r="336" spans="1:11" ht="30" x14ac:dyDescent="0.25">
      <c r="A336" s="119">
        <f t="shared" si="135"/>
        <v>329</v>
      </c>
      <c r="B336" s="123" t="s">
        <v>323</v>
      </c>
      <c r="C336" s="121"/>
      <c r="D336" s="121">
        <v>0</v>
      </c>
      <c r="E336" s="121">
        <v>0</v>
      </c>
      <c r="F336" s="121">
        <v>0</v>
      </c>
      <c r="G336" s="121">
        <v>0</v>
      </c>
      <c r="H336" s="121">
        <v>0</v>
      </c>
      <c r="I336" s="121">
        <v>0</v>
      </c>
      <c r="J336" s="121">
        <v>0</v>
      </c>
      <c r="K336" s="129"/>
    </row>
    <row r="337" spans="1:13" x14ac:dyDescent="0.25">
      <c r="A337" s="119">
        <f t="shared" si="135"/>
        <v>330</v>
      </c>
      <c r="B337" s="123" t="s">
        <v>36</v>
      </c>
      <c r="C337" s="121"/>
      <c r="D337" s="121">
        <f>SUM(E337:I337)</f>
        <v>0</v>
      </c>
      <c r="E337" s="121">
        <v>0</v>
      </c>
      <c r="F337" s="121">
        <v>0</v>
      </c>
      <c r="G337" s="121">
        <v>0</v>
      </c>
      <c r="H337" s="128">
        <v>0</v>
      </c>
      <c r="I337" s="128">
        <v>0</v>
      </c>
      <c r="J337" s="128">
        <v>0</v>
      </c>
      <c r="K337" s="129"/>
    </row>
    <row r="338" spans="1:13" ht="30" x14ac:dyDescent="0.25">
      <c r="A338" s="119">
        <f t="shared" si="135"/>
        <v>331</v>
      </c>
      <c r="B338" s="123" t="s">
        <v>364</v>
      </c>
      <c r="C338" s="121"/>
      <c r="D338" s="121">
        <v>0</v>
      </c>
      <c r="E338" s="121">
        <v>0</v>
      </c>
      <c r="F338" s="121">
        <v>0</v>
      </c>
      <c r="G338" s="121">
        <v>0</v>
      </c>
      <c r="H338" s="121">
        <v>0</v>
      </c>
      <c r="I338" s="121">
        <v>0</v>
      </c>
      <c r="J338" s="121">
        <v>0</v>
      </c>
      <c r="K338" s="129"/>
    </row>
    <row r="339" spans="1:13" ht="30" x14ac:dyDescent="0.25">
      <c r="A339" s="119">
        <f t="shared" si="135"/>
        <v>332</v>
      </c>
      <c r="B339" s="123" t="s">
        <v>329</v>
      </c>
      <c r="C339" s="121"/>
      <c r="D339" s="121">
        <v>0</v>
      </c>
      <c r="E339" s="121">
        <v>0</v>
      </c>
      <c r="F339" s="121">
        <v>0</v>
      </c>
      <c r="G339" s="121">
        <v>0</v>
      </c>
      <c r="H339" s="121">
        <v>0</v>
      </c>
      <c r="I339" s="121">
        <v>0</v>
      </c>
      <c r="J339" s="121">
        <v>0</v>
      </c>
      <c r="K339" s="129"/>
    </row>
    <row r="340" spans="1:13" ht="185.25" customHeight="1" x14ac:dyDescent="0.2">
      <c r="A340" s="119">
        <f t="shared" si="135"/>
        <v>333</v>
      </c>
      <c r="B340" s="123" t="s">
        <v>417</v>
      </c>
      <c r="C340" s="151" t="s">
        <v>234</v>
      </c>
      <c r="D340" s="121">
        <f>SUM(D341:D345)</f>
        <v>0</v>
      </c>
      <c r="E340" s="121">
        <f t="shared" ref="E340:J340" si="151">SUM(E341:E345)</f>
        <v>0</v>
      </c>
      <c r="F340" s="121">
        <f t="shared" si="151"/>
        <v>0</v>
      </c>
      <c r="G340" s="121">
        <f t="shared" si="151"/>
        <v>0</v>
      </c>
      <c r="H340" s="121">
        <f t="shared" si="151"/>
        <v>0</v>
      </c>
      <c r="I340" s="121">
        <f t="shared" si="151"/>
        <v>0</v>
      </c>
      <c r="J340" s="121">
        <f t="shared" si="151"/>
        <v>0</v>
      </c>
      <c r="K340" s="129" t="s">
        <v>233</v>
      </c>
      <c r="L340" s="188"/>
      <c r="M340" s="190"/>
    </row>
    <row r="341" spans="1:13" x14ac:dyDescent="0.25">
      <c r="A341" s="119">
        <f t="shared" si="135"/>
        <v>334</v>
      </c>
      <c r="B341" s="123" t="s">
        <v>35</v>
      </c>
      <c r="C341" s="151"/>
      <c r="D341" s="121">
        <f>SUM(E341:I341)</f>
        <v>0</v>
      </c>
      <c r="E341" s="121">
        <v>0</v>
      </c>
      <c r="F341" s="121">
        <v>0</v>
      </c>
      <c r="G341" s="121">
        <v>0</v>
      </c>
      <c r="H341" s="128">
        <v>0</v>
      </c>
      <c r="I341" s="128">
        <v>0</v>
      </c>
      <c r="J341" s="128">
        <v>0</v>
      </c>
      <c r="K341" s="129"/>
    </row>
    <row r="342" spans="1:13" x14ac:dyDescent="0.25">
      <c r="A342" s="119">
        <f t="shared" si="135"/>
        <v>335</v>
      </c>
      <c r="B342" s="123" t="s">
        <v>29</v>
      </c>
      <c r="C342" s="151"/>
      <c r="D342" s="121">
        <f>SUM(E342:I342)</f>
        <v>0</v>
      </c>
      <c r="E342" s="121">
        <v>0</v>
      </c>
      <c r="F342" s="121">
        <v>0</v>
      </c>
      <c r="G342" s="121">
        <v>0</v>
      </c>
      <c r="H342" s="128">
        <v>0</v>
      </c>
      <c r="I342" s="128">
        <v>0</v>
      </c>
      <c r="J342" s="128">
        <v>0</v>
      </c>
      <c r="K342" s="129"/>
    </row>
    <row r="343" spans="1:13" x14ac:dyDescent="0.25">
      <c r="A343" s="119">
        <f t="shared" si="135"/>
        <v>336</v>
      </c>
      <c r="B343" s="123" t="s">
        <v>28</v>
      </c>
      <c r="C343" s="151"/>
      <c r="D343" s="121">
        <f>SUM(E343:I343)</f>
        <v>0</v>
      </c>
      <c r="E343" s="121">
        <v>0</v>
      </c>
      <c r="F343" s="121">
        <v>0</v>
      </c>
      <c r="G343" s="121">
        <v>0</v>
      </c>
      <c r="H343" s="128">
        <v>0</v>
      </c>
      <c r="I343" s="128">
        <v>0</v>
      </c>
      <c r="J343" s="128">
        <v>0</v>
      </c>
      <c r="K343" s="129"/>
    </row>
    <row r="344" spans="1:13" ht="30" x14ac:dyDescent="0.25">
      <c r="A344" s="119">
        <f t="shared" si="135"/>
        <v>337</v>
      </c>
      <c r="B344" s="123" t="s">
        <v>323</v>
      </c>
      <c r="C344" s="151"/>
      <c r="D344" s="121">
        <f t="shared" ref="D344:D347" si="152">SUM(E344:I344)</f>
        <v>0</v>
      </c>
      <c r="E344" s="121">
        <f t="shared" ref="E344" si="153">SUM(F344:J344)</f>
        <v>0</v>
      </c>
      <c r="F344" s="121">
        <f t="shared" ref="F344" si="154">SUM(G344:K344)</f>
        <v>0</v>
      </c>
      <c r="G344" s="121">
        <f t="shared" ref="G344" si="155">SUM(H344:L344)</f>
        <v>0</v>
      </c>
      <c r="H344" s="121">
        <f t="shared" ref="H344" si="156">SUM(I344:M344)</f>
        <v>0</v>
      </c>
      <c r="I344" s="128">
        <v>0</v>
      </c>
      <c r="J344" s="128">
        <v>0</v>
      </c>
      <c r="K344" s="129"/>
    </row>
    <row r="345" spans="1:13" ht="30.75" customHeight="1" x14ac:dyDescent="0.25">
      <c r="A345" s="119">
        <f t="shared" si="135"/>
        <v>338</v>
      </c>
      <c r="B345" s="123" t="s">
        <v>36</v>
      </c>
      <c r="C345" s="151"/>
      <c r="D345" s="121">
        <f t="shared" si="152"/>
        <v>0</v>
      </c>
      <c r="E345" s="121">
        <v>0</v>
      </c>
      <c r="F345" s="121">
        <v>0</v>
      </c>
      <c r="G345" s="121">
        <v>0</v>
      </c>
      <c r="H345" s="128">
        <v>0</v>
      </c>
      <c r="I345" s="128">
        <v>0</v>
      </c>
      <c r="J345" s="128">
        <v>0</v>
      </c>
      <c r="K345" s="129"/>
    </row>
    <row r="346" spans="1:13" ht="30.75" customHeight="1" x14ac:dyDescent="0.25">
      <c r="A346" s="119">
        <f t="shared" si="135"/>
        <v>339</v>
      </c>
      <c r="B346" s="123" t="s">
        <v>364</v>
      </c>
      <c r="C346" s="151"/>
      <c r="D346" s="121">
        <f t="shared" si="152"/>
        <v>0</v>
      </c>
      <c r="E346" s="121">
        <v>0</v>
      </c>
      <c r="F346" s="121">
        <v>0</v>
      </c>
      <c r="G346" s="121">
        <v>0</v>
      </c>
      <c r="H346" s="128">
        <v>0</v>
      </c>
      <c r="I346" s="128">
        <v>0</v>
      </c>
      <c r="J346" s="128">
        <v>0</v>
      </c>
      <c r="K346" s="129"/>
    </row>
    <row r="347" spans="1:13" ht="30.75" customHeight="1" x14ac:dyDescent="0.25">
      <c r="A347" s="119">
        <f t="shared" si="135"/>
        <v>340</v>
      </c>
      <c r="B347" s="123" t="s">
        <v>329</v>
      </c>
      <c r="C347" s="151"/>
      <c r="D347" s="121">
        <f t="shared" si="152"/>
        <v>0</v>
      </c>
      <c r="E347" s="121">
        <v>0</v>
      </c>
      <c r="F347" s="121">
        <v>0</v>
      </c>
      <c r="G347" s="121">
        <v>0</v>
      </c>
      <c r="H347" s="128">
        <v>0</v>
      </c>
      <c r="I347" s="128">
        <v>0</v>
      </c>
      <c r="J347" s="128">
        <v>0</v>
      </c>
      <c r="K347" s="129"/>
    </row>
    <row r="348" spans="1:13" ht="30" x14ac:dyDescent="0.25">
      <c r="A348" s="119">
        <f t="shared" si="135"/>
        <v>341</v>
      </c>
      <c r="B348" s="137" t="s">
        <v>418</v>
      </c>
      <c r="C348" s="122" t="s">
        <v>153</v>
      </c>
      <c r="D348" s="121">
        <f>SUM(D349:D353)</f>
        <v>0</v>
      </c>
      <c r="E348" s="121">
        <f t="shared" ref="E348:J348" si="157">SUM(E349:E353)</f>
        <v>0</v>
      </c>
      <c r="F348" s="128">
        <f t="shared" si="157"/>
        <v>0</v>
      </c>
      <c r="G348" s="128">
        <f t="shared" si="157"/>
        <v>0</v>
      </c>
      <c r="H348" s="128">
        <f t="shared" si="157"/>
        <v>0</v>
      </c>
      <c r="I348" s="128">
        <f t="shared" si="157"/>
        <v>0</v>
      </c>
      <c r="J348" s="128">
        <f t="shared" si="157"/>
        <v>0</v>
      </c>
      <c r="K348" s="129" t="s">
        <v>398</v>
      </c>
    </row>
    <row r="349" spans="1:13" x14ac:dyDescent="0.25">
      <c r="A349" s="119">
        <f t="shared" si="135"/>
        <v>342</v>
      </c>
      <c r="B349" s="122" t="s">
        <v>35</v>
      </c>
      <c r="C349" s="122"/>
      <c r="D349" s="133">
        <f>SUM(E349:I349)</f>
        <v>0</v>
      </c>
      <c r="E349" s="133">
        <v>0</v>
      </c>
      <c r="F349" s="124">
        <v>0</v>
      </c>
      <c r="G349" s="124">
        <v>0</v>
      </c>
      <c r="H349" s="128">
        <v>0</v>
      </c>
      <c r="I349" s="128">
        <v>0</v>
      </c>
      <c r="J349" s="128">
        <v>0</v>
      </c>
      <c r="K349" s="129"/>
    </row>
    <row r="350" spans="1:13" x14ac:dyDescent="0.25">
      <c r="A350" s="119">
        <f t="shared" si="135"/>
        <v>343</v>
      </c>
      <c r="B350" s="122" t="s">
        <v>29</v>
      </c>
      <c r="C350" s="122"/>
      <c r="D350" s="133">
        <f>SUM(E350:I350)</f>
        <v>0</v>
      </c>
      <c r="E350" s="133">
        <v>0</v>
      </c>
      <c r="F350" s="124">
        <v>0</v>
      </c>
      <c r="G350" s="124">
        <v>0</v>
      </c>
      <c r="H350" s="128">
        <v>0</v>
      </c>
      <c r="I350" s="128">
        <v>0</v>
      </c>
      <c r="J350" s="128">
        <v>0</v>
      </c>
      <c r="K350" s="129"/>
    </row>
    <row r="351" spans="1:13" x14ac:dyDescent="0.25">
      <c r="A351" s="119">
        <f t="shared" si="135"/>
        <v>344</v>
      </c>
      <c r="B351" s="122" t="s">
        <v>28</v>
      </c>
      <c r="C351" s="122"/>
      <c r="D351" s="133">
        <f>SUM(E351:J351)</f>
        <v>0</v>
      </c>
      <c r="E351" s="133">
        <v>0</v>
      </c>
      <c r="F351" s="124">
        <v>0</v>
      </c>
      <c r="G351" s="124">
        <v>0</v>
      </c>
      <c r="H351" s="128">
        <v>0</v>
      </c>
      <c r="I351" s="128">
        <v>0</v>
      </c>
      <c r="J351" s="128">
        <v>0</v>
      </c>
      <c r="K351" s="129"/>
    </row>
    <row r="352" spans="1:13" ht="30" x14ac:dyDescent="0.25">
      <c r="A352" s="119">
        <f t="shared" si="135"/>
        <v>345</v>
      </c>
      <c r="B352" s="123" t="s">
        <v>323</v>
      </c>
      <c r="C352" s="134"/>
      <c r="D352" s="133">
        <v>0</v>
      </c>
      <c r="E352" s="133">
        <v>0</v>
      </c>
      <c r="F352" s="133">
        <v>0</v>
      </c>
      <c r="G352" s="133">
        <v>0</v>
      </c>
      <c r="H352" s="133">
        <v>0</v>
      </c>
      <c r="I352" s="133">
        <v>0</v>
      </c>
      <c r="J352" s="133">
        <v>0</v>
      </c>
      <c r="K352" s="129"/>
    </row>
    <row r="353" spans="1:11" x14ac:dyDescent="0.25">
      <c r="A353" s="119">
        <f t="shared" si="135"/>
        <v>346</v>
      </c>
      <c r="B353" s="116" t="s">
        <v>36</v>
      </c>
      <c r="C353" s="134"/>
      <c r="D353" s="133">
        <f>SUM(E353:I353)</f>
        <v>0</v>
      </c>
      <c r="E353" s="135">
        <v>0</v>
      </c>
      <c r="F353" s="124">
        <v>0</v>
      </c>
      <c r="G353" s="124">
        <v>0</v>
      </c>
      <c r="H353" s="128">
        <v>0</v>
      </c>
      <c r="I353" s="128">
        <v>0</v>
      </c>
      <c r="J353" s="128">
        <v>0</v>
      </c>
      <c r="K353" s="129"/>
    </row>
    <row r="354" spans="1:11" ht="30" x14ac:dyDescent="0.25">
      <c r="A354" s="119">
        <f t="shared" si="135"/>
        <v>347</v>
      </c>
      <c r="B354" s="123" t="s">
        <v>364</v>
      </c>
      <c r="C354" s="134"/>
      <c r="D354" s="133">
        <v>0</v>
      </c>
      <c r="E354" s="133">
        <v>0</v>
      </c>
      <c r="F354" s="133">
        <v>0</v>
      </c>
      <c r="G354" s="133">
        <v>0</v>
      </c>
      <c r="H354" s="133">
        <v>0</v>
      </c>
      <c r="I354" s="133">
        <v>0</v>
      </c>
      <c r="J354" s="133">
        <v>0</v>
      </c>
      <c r="K354" s="129"/>
    </row>
    <row r="355" spans="1:11" ht="30" x14ac:dyDescent="0.25">
      <c r="A355" s="119">
        <f t="shared" si="135"/>
        <v>348</v>
      </c>
      <c r="B355" s="123" t="s">
        <v>329</v>
      </c>
      <c r="C355" s="134"/>
      <c r="D355" s="133">
        <v>0</v>
      </c>
      <c r="E355" s="133">
        <v>0</v>
      </c>
      <c r="F355" s="133">
        <v>0</v>
      </c>
      <c r="G355" s="133">
        <v>0</v>
      </c>
      <c r="H355" s="133">
        <v>0</v>
      </c>
      <c r="I355" s="133">
        <v>0</v>
      </c>
      <c r="J355" s="133">
        <v>0</v>
      </c>
      <c r="K355" s="129"/>
    </row>
    <row r="356" spans="1:11" ht="90" x14ac:dyDescent="0.25">
      <c r="A356" s="119">
        <f t="shared" si="135"/>
        <v>349</v>
      </c>
      <c r="B356" s="137" t="s">
        <v>419</v>
      </c>
      <c r="C356" s="122" t="s">
        <v>249</v>
      </c>
      <c r="D356" s="121">
        <f>SUM(D357:D361)</f>
        <v>191496.16</v>
      </c>
      <c r="E356" s="121">
        <f>E357+E358+E359+E361</f>
        <v>100000</v>
      </c>
      <c r="F356" s="121">
        <f t="shared" ref="F356:J356" si="158">F357+F358+F359+F361</f>
        <v>26335.57</v>
      </c>
      <c r="G356" s="121">
        <f t="shared" si="158"/>
        <v>65160.59</v>
      </c>
      <c r="H356" s="121">
        <f t="shared" si="158"/>
        <v>0</v>
      </c>
      <c r="I356" s="121">
        <f t="shared" si="158"/>
        <v>0</v>
      </c>
      <c r="J356" s="121">
        <f t="shared" si="158"/>
        <v>0</v>
      </c>
      <c r="K356" s="129" t="s">
        <v>434</v>
      </c>
    </row>
    <row r="357" spans="1:11" x14ac:dyDescent="0.25">
      <c r="A357" s="119">
        <f t="shared" si="135"/>
        <v>350</v>
      </c>
      <c r="B357" s="122" t="str">
        <f>B349</f>
        <v>федеральный бюджет</v>
      </c>
      <c r="C357" s="134"/>
      <c r="D357" s="133">
        <f>SUM(E357+F357+G357+H357+I357)</f>
        <v>0</v>
      </c>
      <c r="E357" s="135">
        <v>0</v>
      </c>
      <c r="F357" s="136">
        <v>0</v>
      </c>
      <c r="G357" s="136">
        <v>0</v>
      </c>
      <c r="H357" s="136">
        <v>0</v>
      </c>
      <c r="I357" s="136">
        <v>0</v>
      </c>
      <c r="J357" s="136">
        <v>0</v>
      </c>
      <c r="K357" s="129"/>
    </row>
    <row r="358" spans="1:11" x14ac:dyDescent="0.25">
      <c r="A358" s="119">
        <f t="shared" si="135"/>
        <v>351</v>
      </c>
      <c r="B358" s="122" t="str">
        <f>B350</f>
        <v>областной бюджет</v>
      </c>
      <c r="C358" s="134"/>
      <c r="D358" s="133">
        <f>SUM(E358+F358+G358+H358+I358)</f>
        <v>0</v>
      </c>
      <c r="E358" s="133">
        <f t="shared" ref="E358:H358" si="159">SUM(F358+G358+H358+I358+J358)</f>
        <v>0</v>
      </c>
      <c r="F358" s="133">
        <f t="shared" si="159"/>
        <v>0</v>
      </c>
      <c r="G358" s="133">
        <f t="shared" si="159"/>
        <v>0</v>
      </c>
      <c r="H358" s="133">
        <f t="shared" si="159"/>
        <v>0</v>
      </c>
      <c r="I358" s="136">
        <v>0</v>
      </c>
      <c r="J358" s="136">
        <v>0</v>
      </c>
      <c r="K358" s="129"/>
    </row>
    <row r="359" spans="1:11" x14ac:dyDescent="0.25">
      <c r="A359" s="119">
        <f t="shared" si="135"/>
        <v>352</v>
      </c>
      <c r="B359" s="122" t="str">
        <f>B351</f>
        <v>местный бюджет</v>
      </c>
      <c r="C359" s="134"/>
      <c r="D359" s="133">
        <f>SUM(E359+F359+G359+H359+I359)</f>
        <v>191496.16</v>
      </c>
      <c r="E359" s="135">
        <v>100000</v>
      </c>
      <c r="F359" s="135">
        <v>26335.57</v>
      </c>
      <c r="G359" s="135">
        <v>65160.59</v>
      </c>
      <c r="H359" s="136">
        <v>0</v>
      </c>
      <c r="I359" s="136">
        <v>0</v>
      </c>
      <c r="J359" s="136">
        <v>0</v>
      </c>
      <c r="K359" s="129"/>
    </row>
    <row r="360" spans="1:11" ht="30" x14ac:dyDescent="0.25">
      <c r="A360" s="119">
        <f t="shared" si="135"/>
        <v>353</v>
      </c>
      <c r="B360" s="123" t="s">
        <v>323</v>
      </c>
      <c r="C360" s="134"/>
      <c r="D360" s="133">
        <v>0</v>
      </c>
      <c r="E360" s="133">
        <v>0</v>
      </c>
      <c r="F360" s="133">
        <v>0</v>
      </c>
      <c r="G360" s="133">
        <v>0</v>
      </c>
      <c r="H360" s="133">
        <v>0</v>
      </c>
      <c r="I360" s="133">
        <v>0</v>
      </c>
      <c r="J360" s="133">
        <v>0</v>
      </c>
      <c r="K360" s="129"/>
    </row>
    <row r="361" spans="1:11" x14ac:dyDescent="0.25">
      <c r="A361" s="119">
        <f t="shared" si="135"/>
        <v>354</v>
      </c>
      <c r="B361" s="122" t="str">
        <f>B353</f>
        <v>внебюджетные источники</v>
      </c>
      <c r="C361" s="134"/>
      <c r="D361" s="133">
        <f>SUM(E361+F361+G361+H361+I361)</f>
        <v>0</v>
      </c>
      <c r="E361" s="136">
        <v>0</v>
      </c>
      <c r="F361" s="136">
        <v>0</v>
      </c>
      <c r="G361" s="136">
        <v>0</v>
      </c>
      <c r="H361" s="136">
        <v>0</v>
      </c>
      <c r="I361" s="136">
        <v>0</v>
      </c>
      <c r="J361" s="136">
        <v>0</v>
      </c>
      <c r="K361" s="129"/>
    </row>
    <row r="362" spans="1:11" ht="30" x14ac:dyDescent="0.25">
      <c r="A362" s="119">
        <f t="shared" si="135"/>
        <v>355</v>
      </c>
      <c r="B362" s="123" t="s">
        <v>364</v>
      </c>
      <c r="C362" s="134"/>
      <c r="D362" s="133">
        <v>0</v>
      </c>
      <c r="E362" s="133">
        <v>0</v>
      </c>
      <c r="F362" s="133">
        <v>0</v>
      </c>
      <c r="G362" s="133">
        <v>0</v>
      </c>
      <c r="H362" s="133">
        <v>0</v>
      </c>
      <c r="I362" s="133">
        <v>0</v>
      </c>
      <c r="J362" s="133">
        <v>0</v>
      </c>
      <c r="K362" s="129"/>
    </row>
    <row r="363" spans="1:11" ht="30" x14ac:dyDescent="0.25">
      <c r="A363" s="119">
        <f t="shared" ref="A363:A426" si="160">A362+1</f>
        <v>356</v>
      </c>
      <c r="B363" s="123" t="s">
        <v>329</v>
      </c>
      <c r="C363" s="134"/>
      <c r="D363" s="133">
        <v>0</v>
      </c>
      <c r="E363" s="133">
        <v>0</v>
      </c>
      <c r="F363" s="133">
        <v>0</v>
      </c>
      <c r="G363" s="133">
        <v>0</v>
      </c>
      <c r="H363" s="133">
        <v>0</v>
      </c>
      <c r="I363" s="133">
        <v>0</v>
      </c>
      <c r="J363" s="133">
        <v>0</v>
      </c>
      <c r="K363" s="129"/>
    </row>
    <row r="364" spans="1:11" ht="90" x14ac:dyDescent="0.25">
      <c r="A364" s="119">
        <f t="shared" si="160"/>
        <v>357</v>
      </c>
      <c r="B364" s="137" t="s">
        <v>420</v>
      </c>
      <c r="C364" s="122" t="s">
        <v>249</v>
      </c>
      <c r="D364" s="121">
        <f>SUM(D365:D369)</f>
        <v>248444.1</v>
      </c>
      <c r="E364" s="121">
        <f t="shared" ref="E364:J364" si="161">SUM(E365:E369)</f>
        <v>39482.28</v>
      </c>
      <c r="F364" s="121">
        <f t="shared" si="161"/>
        <v>39829.08</v>
      </c>
      <c r="G364" s="121">
        <f t="shared" si="161"/>
        <v>39829.08</v>
      </c>
      <c r="H364" s="121">
        <f t="shared" si="161"/>
        <v>41422.239999999998</v>
      </c>
      <c r="I364" s="121">
        <f t="shared" si="161"/>
        <v>43079.13</v>
      </c>
      <c r="J364" s="121">
        <f t="shared" si="161"/>
        <v>44802.29</v>
      </c>
      <c r="K364" s="129" t="s">
        <v>410</v>
      </c>
    </row>
    <row r="365" spans="1:11" x14ac:dyDescent="0.25">
      <c r="A365" s="119">
        <f t="shared" si="160"/>
        <v>358</v>
      </c>
      <c r="B365" s="122" t="str">
        <f>B357</f>
        <v>федеральный бюджет</v>
      </c>
      <c r="C365" s="134"/>
      <c r="D365" s="133">
        <f>SUM(E365+F365+G365+H365+I365)</f>
        <v>0</v>
      </c>
      <c r="E365" s="135">
        <v>0</v>
      </c>
      <c r="F365" s="136">
        <v>0</v>
      </c>
      <c r="G365" s="136">
        <v>0</v>
      </c>
      <c r="H365" s="136">
        <v>0</v>
      </c>
      <c r="I365" s="136">
        <v>0</v>
      </c>
      <c r="J365" s="136">
        <v>0</v>
      </c>
      <c r="K365" s="129"/>
    </row>
    <row r="366" spans="1:11" x14ac:dyDescent="0.25">
      <c r="A366" s="119">
        <f t="shared" si="160"/>
        <v>359</v>
      </c>
      <c r="B366" s="122" t="str">
        <f>B358</f>
        <v>областной бюджет</v>
      </c>
      <c r="C366" s="134"/>
      <c r="D366" s="133">
        <f t="shared" ref="D366:D369" si="162">SUM(E366+F366+G366+H366+I366)</f>
        <v>0</v>
      </c>
      <c r="E366" s="135">
        <v>0</v>
      </c>
      <c r="F366" s="136">
        <v>0</v>
      </c>
      <c r="G366" s="136">
        <v>0</v>
      </c>
      <c r="H366" s="136">
        <v>0</v>
      </c>
      <c r="I366" s="136">
        <v>0</v>
      </c>
      <c r="J366" s="136">
        <v>0</v>
      </c>
      <c r="K366" s="129"/>
    </row>
    <row r="367" spans="1:11" x14ac:dyDescent="0.25">
      <c r="A367" s="119">
        <f t="shared" si="160"/>
        <v>360</v>
      </c>
      <c r="B367" s="122" t="str">
        <f>B359</f>
        <v>местный бюджет</v>
      </c>
      <c r="C367" s="134"/>
      <c r="D367" s="133">
        <f>SUM(E367+F367+G367+H367+I367+J367)</f>
        <v>248444.1</v>
      </c>
      <c r="E367" s="135">
        <v>39482.28</v>
      </c>
      <c r="F367" s="135">
        <v>39829.08</v>
      </c>
      <c r="G367" s="135">
        <v>39829.08</v>
      </c>
      <c r="H367" s="135">
        <v>41422.239999999998</v>
      </c>
      <c r="I367" s="135">
        <v>43079.13</v>
      </c>
      <c r="J367" s="135">
        <v>44802.29</v>
      </c>
      <c r="K367" s="129"/>
    </row>
    <row r="368" spans="1:11" ht="30" x14ac:dyDescent="0.25">
      <c r="A368" s="119">
        <f t="shared" si="160"/>
        <v>361</v>
      </c>
      <c r="B368" s="123" t="s">
        <v>323</v>
      </c>
      <c r="C368" s="134"/>
      <c r="D368" s="133">
        <v>0</v>
      </c>
      <c r="E368" s="133">
        <v>0</v>
      </c>
      <c r="F368" s="133">
        <v>0</v>
      </c>
      <c r="G368" s="133">
        <v>0</v>
      </c>
      <c r="H368" s="133">
        <v>0</v>
      </c>
      <c r="I368" s="133">
        <v>0</v>
      </c>
      <c r="J368" s="133">
        <v>0</v>
      </c>
      <c r="K368" s="129"/>
    </row>
    <row r="369" spans="1:11" ht="18" customHeight="1" x14ac:dyDescent="0.25">
      <c r="A369" s="119">
        <f t="shared" si="160"/>
        <v>362</v>
      </c>
      <c r="B369" s="122" t="str">
        <f>B361</f>
        <v>внебюджетные источники</v>
      </c>
      <c r="C369" s="134"/>
      <c r="D369" s="133">
        <f t="shared" si="162"/>
        <v>0</v>
      </c>
      <c r="E369" s="136">
        <v>0</v>
      </c>
      <c r="F369" s="136">
        <v>0</v>
      </c>
      <c r="G369" s="136">
        <v>0</v>
      </c>
      <c r="H369" s="136">
        <v>0</v>
      </c>
      <c r="I369" s="136">
        <v>0</v>
      </c>
      <c r="J369" s="136">
        <v>0</v>
      </c>
      <c r="K369" s="129"/>
    </row>
    <row r="370" spans="1:11" ht="36.75" customHeight="1" x14ac:dyDescent="0.25">
      <c r="A370" s="119">
        <f t="shared" si="160"/>
        <v>363</v>
      </c>
      <c r="B370" s="123" t="s">
        <v>364</v>
      </c>
      <c r="C370" s="134"/>
      <c r="D370" s="133">
        <v>0</v>
      </c>
      <c r="E370" s="133">
        <v>0</v>
      </c>
      <c r="F370" s="133">
        <v>0</v>
      </c>
      <c r="G370" s="133">
        <v>0</v>
      </c>
      <c r="H370" s="133">
        <v>0</v>
      </c>
      <c r="I370" s="133">
        <v>0</v>
      </c>
      <c r="J370" s="133">
        <v>0</v>
      </c>
      <c r="K370" s="129"/>
    </row>
    <row r="371" spans="1:11" ht="44.25" customHeight="1" x14ac:dyDescent="0.25">
      <c r="A371" s="119">
        <f t="shared" si="160"/>
        <v>364</v>
      </c>
      <c r="B371" s="123" t="s">
        <v>329</v>
      </c>
      <c r="C371" s="134"/>
      <c r="D371" s="133">
        <v>0</v>
      </c>
      <c r="E371" s="133">
        <v>0</v>
      </c>
      <c r="F371" s="133">
        <v>0</v>
      </c>
      <c r="G371" s="133">
        <v>0</v>
      </c>
      <c r="H371" s="133">
        <v>0</v>
      </c>
      <c r="I371" s="133">
        <v>0</v>
      </c>
      <c r="J371" s="133">
        <v>0</v>
      </c>
      <c r="K371" s="129"/>
    </row>
    <row r="372" spans="1:11" ht="115.5" customHeight="1" x14ac:dyDescent="0.25">
      <c r="A372" s="119">
        <f t="shared" si="160"/>
        <v>365</v>
      </c>
      <c r="B372" s="137" t="s">
        <v>421</v>
      </c>
      <c r="C372" s="122" t="s">
        <v>153</v>
      </c>
      <c r="D372" s="121">
        <f>SUM(D373:D377)</f>
        <v>0</v>
      </c>
      <c r="E372" s="121">
        <f t="shared" ref="E372:J372" si="163">SUM(E373:E377)</f>
        <v>0</v>
      </c>
      <c r="F372" s="121">
        <f t="shared" si="163"/>
        <v>0</v>
      </c>
      <c r="G372" s="128">
        <f t="shared" si="163"/>
        <v>0</v>
      </c>
      <c r="H372" s="128">
        <f t="shared" si="163"/>
        <v>0</v>
      </c>
      <c r="I372" s="128">
        <f t="shared" si="163"/>
        <v>0</v>
      </c>
      <c r="J372" s="128">
        <f t="shared" si="163"/>
        <v>0</v>
      </c>
      <c r="K372" s="129" t="s">
        <v>239</v>
      </c>
    </row>
    <row r="373" spans="1:11" ht="18" customHeight="1" x14ac:dyDescent="0.25">
      <c r="A373" s="119">
        <f t="shared" si="160"/>
        <v>366</v>
      </c>
      <c r="B373" s="122" t="str">
        <f>B357</f>
        <v>федеральный бюджет</v>
      </c>
      <c r="C373" s="134"/>
      <c r="D373" s="133">
        <f>SUM(E373+F373+G373+H373+I373)</f>
        <v>0</v>
      </c>
      <c r="E373" s="135">
        <v>0</v>
      </c>
      <c r="F373" s="136">
        <v>0</v>
      </c>
      <c r="G373" s="136">
        <v>0</v>
      </c>
      <c r="H373" s="136">
        <v>0</v>
      </c>
      <c r="I373" s="136">
        <v>0</v>
      </c>
      <c r="J373" s="136">
        <v>0</v>
      </c>
      <c r="K373" s="129"/>
    </row>
    <row r="374" spans="1:11" ht="18" customHeight="1" x14ac:dyDescent="0.25">
      <c r="A374" s="119">
        <f t="shared" si="160"/>
        <v>367</v>
      </c>
      <c r="B374" s="122" t="str">
        <f>B358</f>
        <v>областной бюджет</v>
      </c>
      <c r="C374" s="134"/>
      <c r="D374" s="133">
        <f t="shared" ref="D374:D377" si="164">SUM(E374+F374+G374+H374+I374)</f>
        <v>0</v>
      </c>
      <c r="E374" s="135">
        <v>0</v>
      </c>
      <c r="F374" s="136">
        <v>0</v>
      </c>
      <c r="G374" s="136">
        <v>0</v>
      </c>
      <c r="H374" s="136">
        <v>0</v>
      </c>
      <c r="I374" s="136">
        <v>0</v>
      </c>
      <c r="J374" s="136">
        <v>0</v>
      </c>
      <c r="K374" s="129"/>
    </row>
    <row r="375" spans="1:11" ht="18" customHeight="1" x14ac:dyDescent="0.25">
      <c r="A375" s="119">
        <f t="shared" si="160"/>
        <v>368</v>
      </c>
      <c r="B375" s="122" t="str">
        <f>B359</f>
        <v>местный бюджет</v>
      </c>
      <c r="C375" s="134"/>
      <c r="D375" s="133">
        <f t="shared" si="164"/>
        <v>0</v>
      </c>
      <c r="E375" s="135">
        <v>0</v>
      </c>
      <c r="F375" s="135">
        <v>0</v>
      </c>
      <c r="G375" s="136">
        <v>0</v>
      </c>
      <c r="H375" s="136">
        <v>0</v>
      </c>
      <c r="I375" s="136">
        <v>0</v>
      </c>
      <c r="J375" s="136">
        <v>0</v>
      </c>
      <c r="K375" s="129"/>
    </row>
    <row r="376" spans="1:11" ht="40.5" customHeight="1" x14ac:dyDescent="0.25">
      <c r="A376" s="119">
        <f t="shared" si="160"/>
        <v>369</v>
      </c>
      <c r="B376" s="123" t="s">
        <v>323</v>
      </c>
      <c r="C376" s="134"/>
      <c r="D376" s="133">
        <v>0</v>
      </c>
      <c r="E376" s="133">
        <v>0</v>
      </c>
      <c r="F376" s="133">
        <v>0</v>
      </c>
      <c r="G376" s="133">
        <v>0</v>
      </c>
      <c r="H376" s="133">
        <v>0</v>
      </c>
      <c r="I376" s="133">
        <v>0</v>
      </c>
      <c r="J376" s="133">
        <v>0</v>
      </c>
      <c r="K376" s="129"/>
    </row>
    <row r="377" spans="1:11" ht="18" customHeight="1" x14ac:dyDescent="0.25">
      <c r="A377" s="119">
        <f t="shared" si="160"/>
        <v>370</v>
      </c>
      <c r="B377" s="122" t="str">
        <f>B361</f>
        <v>внебюджетные источники</v>
      </c>
      <c r="C377" s="134"/>
      <c r="D377" s="133">
        <f t="shared" si="164"/>
        <v>0</v>
      </c>
      <c r="E377" s="136">
        <v>0</v>
      </c>
      <c r="F377" s="136">
        <v>0</v>
      </c>
      <c r="G377" s="136">
        <v>0</v>
      </c>
      <c r="H377" s="136">
        <v>0</v>
      </c>
      <c r="I377" s="136">
        <v>0</v>
      </c>
      <c r="J377" s="136">
        <v>0</v>
      </c>
      <c r="K377" s="129"/>
    </row>
    <row r="378" spans="1:11" ht="31.5" customHeight="1" x14ac:dyDescent="0.25">
      <c r="A378" s="119">
        <f t="shared" si="160"/>
        <v>371</v>
      </c>
      <c r="B378" s="123" t="s">
        <v>364</v>
      </c>
      <c r="C378" s="134"/>
      <c r="D378" s="133">
        <v>0</v>
      </c>
      <c r="E378" s="133">
        <v>0</v>
      </c>
      <c r="F378" s="133">
        <v>0</v>
      </c>
      <c r="G378" s="133">
        <v>0</v>
      </c>
      <c r="H378" s="133">
        <v>0</v>
      </c>
      <c r="I378" s="133">
        <v>0</v>
      </c>
      <c r="J378" s="133">
        <v>0</v>
      </c>
      <c r="K378" s="129"/>
    </row>
    <row r="379" spans="1:11" ht="34.5" customHeight="1" x14ac:dyDescent="0.25">
      <c r="A379" s="119">
        <f t="shared" si="160"/>
        <v>372</v>
      </c>
      <c r="B379" s="123" t="s">
        <v>329</v>
      </c>
      <c r="C379" s="134"/>
      <c r="D379" s="133">
        <v>0</v>
      </c>
      <c r="E379" s="133">
        <v>0</v>
      </c>
      <c r="F379" s="133">
        <v>0</v>
      </c>
      <c r="G379" s="133">
        <v>0</v>
      </c>
      <c r="H379" s="133">
        <v>0</v>
      </c>
      <c r="I379" s="133">
        <v>0</v>
      </c>
      <c r="J379" s="133">
        <v>0</v>
      </c>
      <c r="K379" s="129"/>
    </row>
    <row r="380" spans="1:11" ht="75" x14ac:dyDescent="0.25">
      <c r="A380" s="119">
        <f t="shared" si="160"/>
        <v>373</v>
      </c>
      <c r="B380" s="137" t="s">
        <v>422</v>
      </c>
      <c r="C380" s="122" t="s">
        <v>153</v>
      </c>
      <c r="D380" s="121">
        <f>SUM(D381:D385)</f>
        <v>0</v>
      </c>
      <c r="E380" s="121">
        <f t="shared" ref="E380:J380" si="165">SUM(E381:E385)</f>
        <v>0</v>
      </c>
      <c r="F380" s="121">
        <f t="shared" si="165"/>
        <v>0</v>
      </c>
      <c r="G380" s="128">
        <f t="shared" si="165"/>
        <v>0</v>
      </c>
      <c r="H380" s="128">
        <f t="shared" si="165"/>
        <v>0</v>
      </c>
      <c r="I380" s="128">
        <f t="shared" si="165"/>
        <v>0</v>
      </c>
      <c r="J380" s="128">
        <f t="shared" si="165"/>
        <v>0</v>
      </c>
      <c r="K380" s="129" t="s">
        <v>439</v>
      </c>
    </row>
    <row r="381" spans="1:11" x14ac:dyDescent="0.25">
      <c r="A381" s="119">
        <f t="shared" si="160"/>
        <v>374</v>
      </c>
      <c r="B381" s="122" t="str">
        <f>B365</f>
        <v>федеральный бюджет</v>
      </c>
      <c r="C381" s="134"/>
      <c r="D381" s="133">
        <f>SUM(E381+F381+G381+H381+I381)</f>
        <v>0</v>
      </c>
      <c r="E381" s="135">
        <v>0</v>
      </c>
      <c r="F381" s="136">
        <v>0</v>
      </c>
      <c r="G381" s="136">
        <v>0</v>
      </c>
      <c r="H381" s="136">
        <v>0</v>
      </c>
      <c r="I381" s="136">
        <v>0</v>
      </c>
      <c r="J381" s="136">
        <v>0</v>
      </c>
      <c r="K381" s="129"/>
    </row>
    <row r="382" spans="1:11" x14ac:dyDescent="0.25">
      <c r="A382" s="119">
        <f t="shared" si="160"/>
        <v>375</v>
      </c>
      <c r="B382" s="122" t="str">
        <f>B366</f>
        <v>областной бюджет</v>
      </c>
      <c r="C382" s="134"/>
      <c r="D382" s="133">
        <f t="shared" ref="D382:D385" si="166">SUM(E382+F382+G382+H382+I382)</f>
        <v>0</v>
      </c>
      <c r="E382" s="135">
        <v>0</v>
      </c>
      <c r="F382" s="136">
        <v>0</v>
      </c>
      <c r="G382" s="136">
        <v>0</v>
      </c>
      <c r="H382" s="136">
        <v>0</v>
      </c>
      <c r="I382" s="136">
        <v>0</v>
      </c>
      <c r="J382" s="136">
        <v>0</v>
      </c>
      <c r="K382" s="129"/>
    </row>
    <row r="383" spans="1:11" x14ac:dyDescent="0.25">
      <c r="A383" s="119">
        <f t="shared" si="160"/>
        <v>376</v>
      </c>
      <c r="B383" s="122" t="str">
        <f>B367</f>
        <v>местный бюджет</v>
      </c>
      <c r="C383" s="134"/>
      <c r="D383" s="133">
        <f t="shared" si="166"/>
        <v>0</v>
      </c>
      <c r="E383" s="135">
        <v>0</v>
      </c>
      <c r="F383" s="135">
        <v>0</v>
      </c>
      <c r="G383" s="136">
        <v>0</v>
      </c>
      <c r="H383" s="136">
        <v>0</v>
      </c>
      <c r="I383" s="136">
        <v>0</v>
      </c>
      <c r="J383" s="136">
        <v>0</v>
      </c>
      <c r="K383" s="129"/>
    </row>
    <row r="384" spans="1:11" ht="30" x14ac:dyDescent="0.25">
      <c r="A384" s="119">
        <f t="shared" si="160"/>
        <v>377</v>
      </c>
      <c r="B384" s="123" t="s">
        <v>323</v>
      </c>
      <c r="C384" s="134"/>
      <c r="D384" s="133">
        <v>0</v>
      </c>
      <c r="E384" s="133">
        <v>0</v>
      </c>
      <c r="F384" s="133">
        <v>0</v>
      </c>
      <c r="G384" s="133">
        <v>0</v>
      </c>
      <c r="H384" s="133">
        <v>0</v>
      </c>
      <c r="I384" s="133">
        <v>0</v>
      </c>
      <c r="J384" s="133">
        <v>0</v>
      </c>
      <c r="K384" s="129"/>
    </row>
    <row r="385" spans="1:11" x14ac:dyDescent="0.25">
      <c r="A385" s="119">
        <f t="shared" si="160"/>
        <v>378</v>
      </c>
      <c r="B385" s="122" t="str">
        <f>B369</f>
        <v>внебюджетные источники</v>
      </c>
      <c r="C385" s="134"/>
      <c r="D385" s="133">
        <f t="shared" si="166"/>
        <v>0</v>
      </c>
      <c r="E385" s="136">
        <v>0</v>
      </c>
      <c r="F385" s="136">
        <v>0</v>
      </c>
      <c r="G385" s="136">
        <v>0</v>
      </c>
      <c r="H385" s="136">
        <v>0</v>
      </c>
      <c r="I385" s="136">
        <v>0</v>
      </c>
      <c r="J385" s="136">
        <v>0</v>
      </c>
      <c r="K385" s="129"/>
    </row>
    <row r="386" spans="1:11" ht="30" x14ac:dyDescent="0.25">
      <c r="A386" s="119">
        <f t="shared" si="160"/>
        <v>379</v>
      </c>
      <c r="B386" s="123" t="s">
        <v>364</v>
      </c>
      <c r="C386" s="122"/>
      <c r="D386" s="133">
        <v>0</v>
      </c>
      <c r="E386" s="133">
        <v>0</v>
      </c>
      <c r="F386" s="133">
        <v>0</v>
      </c>
      <c r="G386" s="133">
        <v>0</v>
      </c>
      <c r="H386" s="133">
        <v>0</v>
      </c>
      <c r="I386" s="133">
        <v>0</v>
      </c>
      <c r="J386" s="133">
        <v>0</v>
      </c>
      <c r="K386" s="129"/>
    </row>
    <row r="387" spans="1:11" ht="30" x14ac:dyDescent="0.25">
      <c r="A387" s="119">
        <f t="shared" si="160"/>
        <v>380</v>
      </c>
      <c r="B387" s="123" t="s">
        <v>329</v>
      </c>
      <c r="C387" s="122"/>
      <c r="D387" s="133">
        <v>0</v>
      </c>
      <c r="E387" s="133">
        <v>0</v>
      </c>
      <c r="F387" s="133">
        <v>0</v>
      </c>
      <c r="G387" s="133">
        <v>0</v>
      </c>
      <c r="H387" s="133">
        <v>0</v>
      </c>
      <c r="I387" s="133">
        <v>0</v>
      </c>
      <c r="J387" s="133">
        <v>0</v>
      </c>
      <c r="K387" s="129"/>
    </row>
    <row r="388" spans="1:11" ht="90" x14ac:dyDescent="0.25">
      <c r="A388" s="119">
        <f t="shared" si="160"/>
        <v>381</v>
      </c>
      <c r="B388" s="137" t="s">
        <v>441</v>
      </c>
      <c r="C388" s="122" t="s">
        <v>230</v>
      </c>
      <c r="D388" s="133">
        <f>D389+D390+D391+D393</f>
        <v>8914</v>
      </c>
      <c r="E388" s="133">
        <f t="shared" ref="E388:J388" si="167">E389+E390+E391+E393</f>
        <v>8914</v>
      </c>
      <c r="F388" s="133">
        <f t="shared" si="167"/>
        <v>0</v>
      </c>
      <c r="G388" s="133">
        <f t="shared" si="167"/>
        <v>0</v>
      </c>
      <c r="H388" s="133">
        <f t="shared" si="167"/>
        <v>0</v>
      </c>
      <c r="I388" s="133">
        <f t="shared" si="167"/>
        <v>0</v>
      </c>
      <c r="J388" s="133">
        <f t="shared" si="167"/>
        <v>0</v>
      </c>
      <c r="K388" s="133" t="s">
        <v>351</v>
      </c>
    </row>
    <row r="389" spans="1:11" x14ac:dyDescent="0.25">
      <c r="A389" s="119">
        <f t="shared" si="160"/>
        <v>382</v>
      </c>
      <c r="B389" s="122" t="str">
        <f>B373</f>
        <v>федеральный бюджет</v>
      </c>
      <c r="C389" s="122"/>
      <c r="D389" s="133">
        <f>SUM(E389:J389)</f>
        <v>0</v>
      </c>
      <c r="E389" s="133">
        <v>0</v>
      </c>
      <c r="F389" s="133">
        <v>0</v>
      </c>
      <c r="G389" s="133">
        <v>0</v>
      </c>
      <c r="H389" s="133">
        <v>0</v>
      </c>
      <c r="I389" s="133">
        <v>0</v>
      </c>
      <c r="J389" s="133">
        <v>0</v>
      </c>
      <c r="K389" s="129"/>
    </row>
    <row r="390" spans="1:11" x14ac:dyDescent="0.25">
      <c r="A390" s="119">
        <f t="shared" si="160"/>
        <v>383</v>
      </c>
      <c r="B390" s="122" t="str">
        <f>B374</f>
        <v>областной бюджет</v>
      </c>
      <c r="C390" s="122"/>
      <c r="D390" s="133">
        <f t="shared" ref="D390:D395" si="168">SUM(E390:J390)</f>
        <v>8914</v>
      </c>
      <c r="E390" s="133">
        <v>8914</v>
      </c>
      <c r="F390" s="133">
        <v>0</v>
      </c>
      <c r="G390" s="133">
        <v>0</v>
      </c>
      <c r="H390" s="133">
        <v>0</v>
      </c>
      <c r="I390" s="133">
        <v>0</v>
      </c>
      <c r="J390" s="133">
        <v>0</v>
      </c>
      <c r="K390" s="129"/>
    </row>
    <row r="391" spans="1:11" x14ac:dyDescent="0.25">
      <c r="A391" s="119">
        <f t="shared" si="160"/>
        <v>384</v>
      </c>
      <c r="B391" s="122" t="str">
        <f>B375</f>
        <v>местный бюджет</v>
      </c>
      <c r="C391" s="122"/>
      <c r="D391" s="133">
        <f t="shared" si="168"/>
        <v>0</v>
      </c>
      <c r="E391" s="133">
        <v>0</v>
      </c>
      <c r="F391" s="133">
        <v>0</v>
      </c>
      <c r="G391" s="133">
        <v>0</v>
      </c>
      <c r="H391" s="133">
        <v>0</v>
      </c>
      <c r="I391" s="133">
        <v>0</v>
      </c>
      <c r="J391" s="133">
        <v>0</v>
      </c>
      <c r="K391" s="129"/>
    </row>
    <row r="392" spans="1:11" ht="30" x14ac:dyDescent="0.25">
      <c r="A392" s="119">
        <f t="shared" si="160"/>
        <v>385</v>
      </c>
      <c r="B392" s="123" t="s">
        <v>323</v>
      </c>
      <c r="C392" s="122"/>
      <c r="D392" s="133">
        <f t="shared" si="168"/>
        <v>0</v>
      </c>
      <c r="E392" s="133">
        <v>0</v>
      </c>
      <c r="F392" s="133">
        <v>0</v>
      </c>
      <c r="G392" s="133">
        <v>0</v>
      </c>
      <c r="H392" s="133">
        <v>0</v>
      </c>
      <c r="I392" s="133">
        <v>0</v>
      </c>
      <c r="J392" s="133">
        <v>0</v>
      </c>
      <c r="K392" s="129"/>
    </row>
    <row r="393" spans="1:11" x14ac:dyDescent="0.25">
      <c r="A393" s="119">
        <f t="shared" si="160"/>
        <v>386</v>
      </c>
      <c r="B393" s="122" t="str">
        <f>B377</f>
        <v>внебюджетные источники</v>
      </c>
      <c r="C393" s="122"/>
      <c r="D393" s="133">
        <f t="shared" si="168"/>
        <v>0</v>
      </c>
      <c r="E393" s="133">
        <v>0</v>
      </c>
      <c r="F393" s="133">
        <v>0</v>
      </c>
      <c r="G393" s="133">
        <v>0</v>
      </c>
      <c r="H393" s="133">
        <v>0</v>
      </c>
      <c r="I393" s="133">
        <v>0</v>
      </c>
      <c r="J393" s="133">
        <v>0</v>
      </c>
      <c r="K393" s="129"/>
    </row>
    <row r="394" spans="1:11" ht="30" x14ac:dyDescent="0.25">
      <c r="A394" s="119">
        <f t="shared" si="160"/>
        <v>387</v>
      </c>
      <c r="B394" s="123" t="s">
        <v>364</v>
      </c>
      <c r="C394" s="122"/>
      <c r="D394" s="133">
        <f t="shared" si="168"/>
        <v>0</v>
      </c>
      <c r="E394" s="133">
        <v>0</v>
      </c>
      <c r="F394" s="133">
        <v>0</v>
      </c>
      <c r="G394" s="133">
        <v>0</v>
      </c>
      <c r="H394" s="133">
        <v>0</v>
      </c>
      <c r="I394" s="133">
        <v>0</v>
      </c>
      <c r="J394" s="133">
        <v>0</v>
      </c>
      <c r="K394" s="129"/>
    </row>
    <row r="395" spans="1:11" ht="30" x14ac:dyDescent="0.25">
      <c r="A395" s="119">
        <f t="shared" si="160"/>
        <v>388</v>
      </c>
      <c r="B395" s="123" t="s">
        <v>329</v>
      </c>
      <c r="C395" s="122"/>
      <c r="D395" s="133">
        <f t="shared" si="168"/>
        <v>0</v>
      </c>
      <c r="E395" s="133">
        <v>0</v>
      </c>
      <c r="F395" s="133">
        <v>0</v>
      </c>
      <c r="G395" s="133">
        <v>0</v>
      </c>
      <c r="H395" s="133">
        <v>0</v>
      </c>
      <c r="I395" s="133">
        <v>0</v>
      </c>
      <c r="J395" s="133">
        <v>0</v>
      </c>
      <c r="K395" s="129"/>
    </row>
    <row r="396" spans="1:11" ht="34.5" customHeight="1" x14ac:dyDescent="0.25">
      <c r="A396" s="119">
        <f t="shared" si="160"/>
        <v>389</v>
      </c>
      <c r="B396" s="181" t="s">
        <v>402</v>
      </c>
      <c r="C396" s="182"/>
      <c r="D396" s="182"/>
      <c r="E396" s="182"/>
      <c r="F396" s="182"/>
      <c r="G396" s="182"/>
      <c r="H396" s="182"/>
      <c r="I396" s="182"/>
      <c r="J396" s="182"/>
      <c r="K396" s="183"/>
    </row>
    <row r="397" spans="1:11" ht="30" x14ac:dyDescent="0.25">
      <c r="A397" s="119">
        <f t="shared" si="160"/>
        <v>390</v>
      </c>
      <c r="B397" s="122" t="s">
        <v>16</v>
      </c>
      <c r="C397" s="151"/>
      <c r="D397" s="121">
        <f>SUM(D398:D402)</f>
        <v>700886.19000000006</v>
      </c>
      <c r="E397" s="121">
        <f t="shared" ref="E397:J397" si="169">SUM(E398:E402)</f>
        <v>110037</v>
      </c>
      <c r="F397" s="121">
        <f t="shared" si="169"/>
        <v>112089.5</v>
      </c>
      <c r="G397" s="121">
        <f t="shared" si="169"/>
        <v>112972.5</v>
      </c>
      <c r="H397" s="121">
        <f t="shared" si="169"/>
        <v>117179.4</v>
      </c>
      <c r="I397" s="121">
        <f t="shared" si="169"/>
        <v>121866.56000000001</v>
      </c>
      <c r="J397" s="121">
        <f t="shared" si="169"/>
        <v>126741.23000000001</v>
      </c>
      <c r="K397" s="129"/>
    </row>
    <row r="398" spans="1:11" x14ac:dyDescent="0.25">
      <c r="A398" s="119">
        <f t="shared" si="160"/>
        <v>391</v>
      </c>
      <c r="B398" s="123" t="s">
        <v>35</v>
      </c>
      <c r="C398" s="151"/>
      <c r="D398" s="121">
        <f>SUM(E398:I398)</f>
        <v>0</v>
      </c>
      <c r="E398" s="121">
        <f t="shared" ref="E398:I399" si="170">E406+E422+E430</f>
        <v>0</v>
      </c>
      <c r="F398" s="121">
        <f t="shared" si="170"/>
        <v>0</v>
      </c>
      <c r="G398" s="121">
        <f t="shared" si="170"/>
        <v>0</v>
      </c>
      <c r="H398" s="121">
        <f t="shared" si="170"/>
        <v>0</v>
      </c>
      <c r="I398" s="121">
        <f t="shared" si="170"/>
        <v>0</v>
      </c>
      <c r="J398" s="121">
        <v>0</v>
      </c>
      <c r="K398" s="129"/>
    </row>
    <row r="399" spans="1:11" x14ac:dyDescent="0.25">
      <c r="A399" s="119">
        <f t="shared" si="160"/>
        <v>392</v>
      </c>
      <c r="B399" s="123" t="s">
        <v>29</v>
      </c>
      <c r="C399" s="151"/>
      <c r="D399" s="121">
        <f>SUM(E399:I399)</f>
        <v>0</v>
      </c>
      <c r="E399" s="121">
        <f t="shared" si="170"/>
        <v>0</v>
      </c>
      <c r="F399" s="121">
        <f t="shared" si="170"/>
        <v>0</v>
      </c>
      <c r="G399" s="121">
        <f t="shared" si="170"/>
        <v>0</v>
      </c>
      <c r="H399" s="121">
        <f t="shared" si="170"/>
        <v>0</v>
      </c>
      <c r="I399" s="121">
        <f t="shared" si="170"/>
        <v>0</v>
      </c>
      <c r="J399" s="121">
        <v>0</v>
      </c>
      <c r="K399" s="129"/>
    </row>
    <row r="400" spans="1:11" x14ac:dyDescent="0.25">
      <c r="A400" s="119">
        <f t="shared" si="160"/>
        <v>393</v>
      </c>
      <c r="B400" s="123" t="s">
        <v>28</v>
      </c>
      <c r="C400" s="151"/>
      <c r="D400" s="121">
        <f>SUM(E400:J400)</f>
        <v>700886.19000000006</v>
      </c>
      <c r="E400" s="121">
        <f t="shared" ref="E400:J400" si="171">E408+E424+E432+E416</f>
        <v>110037</v>
      </c>
      <c r="F400" s="121">
        <f t="shared" si="171"/>
        <v>112089.5</v>
      </c>
      <c r="G400" s="121">
        <f t="shared" si="171"/>
        <v>112972.5</v>
      </c>
      <c r="H400" s="121">
        <f t="shared" si="171"/>
        <v>117179.4</v>
      </c>
      <c r="I400" s="121">
        <f t="shared" si="171"/>
        <v>121866.56000000001</v>
      </c>
      <c r="J400" s="121">
        <f t="shared" si="171"/>
        <v>126741.23000000001</v>
      </c>
      <c r="K400" s="129"/>
    </row>
    <row r="401" spans="1:11" ht="30" x14ac:dyDescent="0.25">
      <c r="A401" s="119">
        <f t="shared" si="160"/>
        <v>394</v>
      </c>
      <c r="B401" s="123" t="s">
        <v>323</v>
      </c>
      <c r="C401" s="151"/>
      <c r="D401" s="121">
        <f>SUM(E401:I401)</f>
        <v>0</v>
      </c>
      <c r="E401" s="121">
        <f>E409+E425+E433+E417</f>
        <v>0</v>
      </c>
      <c r="F401" s="121">
        <f>F409+F425+F433+F417</f>
        <v>0</v>
      </c>
      <c r="G401" s="121">
        <f>G409+G425+G433+G417</f>
        <v>0</v>
      </c>
      <c r="H401" s="121">
        <v>0</v>
      </c>
      <c r="I401" s="121">
        <v>0</v>
      </c>
      <c r="J401" s="121">
        <v>0</v>
      </c>
      <c r="K401" s="129"/>
    </row>
    <row r="402" spans="1:11" x14ac:dyDescent="0.25">
      <c r="A402" s="119">
        <f t="shared" si="160"/>
        <v>395</v>
      </c>
      <c r="B402" s="123" t="s">
        <v>36</v>
      </c>
      <c r="C402" s="151"/>
      <c r="D402" s="121">
        <f>SUM(E402:I402)</f>
        <v>0</v>
      </c>
      <c r="E402" s="121">
        <f>E410+E426+E434</f>
        <v>0</v>
      </c>
      <c r="F402" s="121">
        <f>F410+F426+F434</f>
        <v>0</v>
      </c>
      <c r="G402" s="121">
        <f>G410+G426+G434</f>
        <v>0</v>
      </c>
      <c r="H402" s="121">
        <f>H410+H426+H434</f>
        <v>0</v>
      </c>
      <c r="I402" s="121">
        <f>I410+I426+I434</f>
        <v>0</v>
      </c>
      <c r="J402" s="121">
        <v>0</v>
      </c>
      <c r="K402" s="129"/>
    </row>
    <row r="403" spans="1:11" ht="30" x14ac:dyDescent="0.25">
      <c r="A403" s="119">
        <f t="shared" si="160"/>
        <v>396</v>
      </c>
      <c r="B403" s="123" t="s">
        <v>364</v>
      </c>
      <c r="C403" s="151"/>
      <c r="D403" s="121">
        <v>0</v>
      </c>
      <c r="E403" s="121">
        <v>0</v>
      </c>
      <c r="F403" s="121">
        <v>0</v>
      </c>
      <c r="G403" s="121">
        <v>0</v>
      </c>
      <c r="H403" s="121">
        <v>0</v>
      </c>
      <c r="I403" s="121">
        <v>0</v>
      </c>
      <c r="J403" s="121">
        <v>0</v>
      </c>
      <c r="K403" s="129"/>
    </row>
    <row r="404" spans="1:11" ht="30" x14ac:dyDescent="0.25">
      <c r="A404" s="119">
        <f t="shared" si="160"/>
        <v>397</v>
      </c>
      <c r="B404" s="123" t="s">
        <v>329</v>
      </c>
      <c r="C404" s="151"/>
      <c r="D404" s="121">
        <v>0</v>
      </c>
      <c r="E404" s="121">
        <v>0</v>
      </c>
      <c r="F404" s="121">
        <v>0</v>
      </c>
      <c r="G404" s="121">
        <v>0</v>
      </c>
      <c r="H404" s="121">
        <v>0</v>
      </c>
      <c r="I404" s="121">
        <v>0</v>
      </c>
      <c r="J404" s="121">
        <v>0</v>
      </c>
      <c r="K404" s="148"/>
    </row>
    <row r="405" spans="1:11" ht="90" x14ac:dyDescent="0.25">
      <c r="A405" s="119">
        <f t="shared" si="160"/>
        <v>398</v>
      </c>
      <c r="B405" s="137" t="s">
        <v>385</v>
      </c>
      <c r="C405" s="151" t="s">
        <v>162</v>
      </c>
      <c r="D405" s="121">
        <f>SUM(D406:D410)</f>
        <v>900</v>
      </c>
      <c r="E405" s="121">
        <f t="shared" ref="E405:J405" si="172">SUM(E406:E410)</f>
        <v>300</v>
      </c>
      <c r="F405" s="121">
        <f t="shared" si="172"/>
        <v>300</v>
      </c>
      <c r="G405" s="121">
        <f t="shared" si="172"/>
        <v>300</v>
      </c>
      <c r="H405" s="121">
        <f t="shared" si="172"/>
        <v>0</v>
      </c>
      <c r="I405" s="121">
        <f t="shared" si="172"/>
        <v>0</v>
      </c>
      <c r="J405" s="121">
        <f t="shared" si="172"/>
        <v>0</v>
      </c>
      <c r="K405" s="129" t="s">
        <v>436</v>
      </c>
    </row>
    <row r="406" spans="1:11" x14ac:dyDescent="0.25">
      <c r="A406" s="119">
        <f t="shared" si="160"/>
        <v>399</v>
      </c>
      <c r="B406" s="123" t="s">
        <v>35</v>
      </c>
      <c r="C406" s="151"/>
      <c r="D406" s="121">
        <f>SUM(E406:I406)</f>
        <v>0</v>
      </c>
      <c r="E406" s="121">
        <v>0</v>
      </c>
      <c r="F406" s="121">
        <v>0</v>
      </c>
      <c r="G406" s="121">
        <v>0</v>
      </c>
      <c r="H406" s="128">
        <v>0</v>
      </c>
      <c r="I406" s="128">
        <v>0</v>
      </c>
      <c r="J406" s="128">
        <v>0</v>
      </c>
      <c r="K406" s="129"/>
    </row>
    <row r="407" spans="1:11" x14ac:dyDescent="0.25">
      <c r="A407" s="119">
        <f t="shared" si="160"/>
        <v>400</v>
      </c>
      <c r="B407" s="123" t="s">
        <v>29</v>
      </c>
      <c r="C407" s="151"/>
      <c r="D407" s="121">
        <f>SUM(E407:I407)</f>
        <v>0</v>
      </c>
      <c r="E407" s="121">
        <v>0</v>
      </c>
      <c r="F407" s="121">
        <v>0</v>
      </c>
      <c r="G407" s="121">
        <v>0</v>
      </c>
      <c r="H407" s="128">
        <v>0</v>
      </c>
      <c r="I407" s="128">
        <v>0</v>
      </c>
      <c r="J407" s="128">
        <v>0</v>
      </c>
      <c r="K407" s="129"/>
    </row>
    <row r="408" spans="1:11" x14ac:dyDescent="0.25">
      <c r="A408" s="119">
        <f t="shared" si="160"/>
        <v>401</v>
      </c>
      <c r="B408" s="123" t="s">
        <v>28</v>
      </c>
      <c r="C408" s="151"/>
      <c r="D408" s="121">
        <f>SUM(E408:I408)</f>
        <v>900</v>
      </c>
      <c r="E408" s="121">
        <v>300</v>
      </c>
      <c r="F408" s="121">
        <v>300</v>
      </c>
      <c r="G408" s="121">
        <v>300</v>
      </c>
      <c r="H408" s="128">
        <v>0</v>
      </c>
      <c r="I408" s="128">
        <v>0</v>
      </c>
      <c r="J408" s="128">
        <v>0</v>
      </c>
      <c r="K408" s="129"/>
    </row>
    <row r="409" spans="1:11" ht="30" x14ac:dyDescent="0.25">
      <c r="A409" s="119">
        <f t="shared" si="160"/>
        <v>402</v>
      </c>
      <c r="B409" s="123" t="s">
        <v>323</v>
      </c>
      <c r="C409" s="151"/>
      <c r="D409" s="121">
        <v>0</v>
      </c>
      <c r="E409" s="121">
        <v>0</v>
      </c>
      <c r="F409" s="121">
        <v>0</v>
      </c>
      <c r="G409" s="121">
        <v>0</v>
      </c>
      <c r="H409" s="121">
        <v>0</v>
      </c>
      <c r="I409" s="121">
        <v>0</v>
      </c>
      <c r="J409" s="128">
        <v>0</v>
      </c>
      <c r="K409" s="129"/>
    </row>
    <row r="410" spans="1:11" ht="21" customHeight="1" x14ac:dyDescent="0.25">
      <c r="A410" s="119">
        <f t="shared" si="160"/>
        <v>403</v>
      </c>
      <c r="B410" s="123" t="s">
        <v>36</v>
      </c>
      <c r="C410" s="151"/>
      <c r="D410" s="121">
        <f>SUM(E410:I410)</f>
        <v>0</v>
      </c>
      <c r="E410" s="121">
        <v>0</v>
      </c>
      <c r="F410" s="121">
        <v>0</v>
      </c>
      <c r="G410" s="121">
        <v>0</v>
      </c>
      <c r="H410" s="128">
        <v>0</v>
      </c>
      <c r="I410" s="128">
        <v>0</v>
      </c>
      <c r="J410" s="128">
        <v>0</v>
      </c>
      <c r="K410" s="129"/>
    </row>
    <row r="411" spans="1:11" ht="32.25" customHeight="1" x14ac:dyDescent="0.25">
      <c r="A411" s="119">
        <f t="shared" si="160"/>
        <v>404</v>
      </c>
      <c r="B411" s="123" t="s">
        <v>364</v>
      </c>
      <c r="C411" s="151"/>
      <c r="D411" s="121">
        <v>0</v>
      </c>
      <c r="E411" s="121">
        <v>0</v>
      </c>
      <c r="F411" s="121">
        <v>0</v>
      </c>
      <c r="G411" s="121">
        <v>0</v>
      </c>
      <c r="H411" s="121">
        <v>0</v>
      </c>
      <c r="I411" s="121">
        <v>0</v>
      </c>
      <c r="J411" s="121">
        <v>0</v>
      </c>
      <c r="K411" s="129"/>
    </row>
    <row r="412" spans="1:11" ht="51" customHeight="1" x14ac:dyDescent="0.25">
      <c r="A412" s="119">
        <f t="shared" si="160"/>
        <v>405</v>
      </c>
      <c r="B412" s="123" t="s">
        <v>329</v>
      </c>
      <c r="C412" s="151"/>
      <c r="D412" s="121">
        <v>0</v>
      </c>
      <c r="E412" s="121">
        <v>0</v>
      </c>
      <c r="F412" s="121">
        <v>0</v>
      </c>
      <c r="G412" s="121">
        <v>0</v>
      </c>
      <c r="H412" s="121">
        <v>0</v>
      </c>
      <c r="I412" s="121">
        <v>0</v>
      </c>
      <c r="J412" s="121">
        <v>0</v>
      </c>
      <c r="K412" s="129"/>
    </row>
    <row r="413" spans="1:11" ht="60" x14ac:dyDescent="0.25">
      <c r="A413" s="119">
        <f t="shared" si="160"/>
        <v>406</v>
      </c>
      <c r="B413" s="137" t="s">
        <v>386</v>
      </c>
      <c r="C413" s="151" t="s">
        <v>155</v>
      </c>
      <c r="D413" s="121">
        <f>SUM(D414:D418)</f>
        <v>0</v>
      </c>
      <c r="E413" s="121">
        <f t="shared" ref="E413:J413" si="173">SUM(E414:E418)</f>
        <v>0</v>
      </c>
      <c r="F413" s="121">
        <f t="shared" si="173"/>
        <v>0</v>
      </c>
      <c r="G413" s="121">
        <f t="shared" si="173"/>
        <v>0</v>
      </c>
      <c r="H413" s="121">
        <f t="shared" si="173"/>
        <v>0</v>
      </c>
      <c r="I413" s="121">
        <f t="shared" si="173"/>
        <v>0</v>
      </c>
      <c r="J413" s="121">
        <f t="shared" si="173"/>
        <v>0</v>
      </c>
      <c r="K413" s="129" t="s">
        <v>399</v>
      </c>
    </row>
    <row r="414" spans="1:11" x14ac:dyDescent="0.25">
      <c r="A414" s="119">
        <f t="shared" si="160"/>
        <v>407</v>
      </c>
      <c r="B414" s="123" t="s">
        <v>35</v>
      </c>
      <c r="C414" s="151"/>
      <c r="D414" s="121">
        <f>SUM(E414:I414)</f>
        <v>0</v>
      </c>
      <c r="E414" s="121">
        <v>0</v>
      </c>
      <c r="F414" s="121">
        <v>0</v>
      </c>
      <c r="G414" s="121">
        <v>0</v>
      </c>
      <c r="H414" s="128">
        <v>0</v>
      </c>
      <c r="I414" s="128">
        <v>0</v>
      </c>
      <c r="J414" s="128">
        <v>0</v>
      </c>
      <c r="K414" s="129"/>
    </row>
    <row r="415" spans="1:11" x14ac:dyDescent="0.25">
      <c r="A415" s="119">
        <f t="shared" si="160"/>
        <v>408</v>
      </c>
      <c r="B415" s="123" t="s">
        <v>29</v>
      </c>
      <c r="C415" s="151"/>
      <c r="D415" s="121">
        <f>SUM(E415:I415)</f>
        <v>0</v>
      </c>
      <c r="E415" s="121">
        <v>0</v>
      </c>
      <c r="F415" s="121">
        <v>0</v>
      </c>
      <c r="G415" s="121">
        <v>0</v>
      </c>
      <c r="H415" s="128">
        <v>0</v>
      </c>
      <c r="I415" s="128">
        <v>0</v>
      </c>
      <c r="J415" s="128">
        <v>0</v>
      </c>
      <c r="K415" s="129"/>
    </row>
    <row r="416" spans="1:11" x14ac:dyDescent="0.25">
      <c r="A416" s="119">
        <f t="shared" si="160"/>
        <v>409</v>
      </c>
      <c r="B416" s="123" t="s">
        <v>28</v>
      </c>
      <c r="C416" s="151"/>
      <c r="D416" s="121">
        <f>SUM(E416:I416)</f>
        <v>0</v>
      </c>
      <c r="E416" s="121">
        <v>0</v>
      </c>
      <c r="F416" s="121">
        <v>0</v>
      </c>
      <c r="G416" s="121">
        <v>0</v>
      </c>
      <c r="H416" s="128">
        <v>0</v>
      </c>
      <c r="I416" s="128">
        <v>0</v>
      </c>
      <c r="J416" s="128">
        <v>0</v>
      </c>
      <c r="K416" s="129"/>
    </row>
    <row r="417" spans="1:16" ht="30" x14ac:dyDescent="0.25">
      <c r="A417" s="119">
        <f t="shared" si="160"/>
        <v>410</v>
      </c>
      <c r="B417" s="123" t="s">
        <v>323</v>
      </c>
      <c r="C417" s="151"/>
      <c r="D417" s="121">
        <v>0</v>
      </c>
      <c r="E417" s="121">
        <v>0</v>
      </c>
      <c r="F417" s="121">
        <v>0</v>
      </c>
      <c r="G417" s="121">
        <v>0</v>
      </c>
      <c r="H417" s="128">
        <v>0</v>
      </c>
      <c r="I417" s="128">
        <v>0</v>
      </c>
      <c r="J417" s="128">
        <v>0</v>
      </c>
      <c r="K417" s="129"/>
    </row>
    <row r="418" spans="1:16" ht="21.75" customHeight="1" x14ac:dyDescent="0.25">
      <c r="A418" s="119">
        <f t="shared" si="160"/>
        <v>411</v>
      </c>
      <c r="B418" s="123" t="s">
        <v>36</v>
      </c>
      <c r="C418" s="151"/>
      <c r="D418" s="121">
        <f>SUM(E418:I418)</f>
        <v>0</v>
      </c>
      <c r="E418" s="121">
        <v>0</v>
      </c>
      <c r="F418" s="121">
        <v>0</v>
      </c>
      <c r="G418" s="121">
        <v>0</v>
      </c>
      <c r="H418" s="128">
        <v>0</v>
      </c>
      <c r="I418" s="128">
        <v>0</v>
      </c>
      <c r="J418" s="128">
        <v>0</v>
      </c>
      <c r="K418" s="129"/>
    </row>
    <row r="419" spans="1:16" ht="39.75" customHeight="1" x14ac:dyDescent="0.25">
      <c r="A419" s="119">
        <f t="shared" si="160"/>
        <v>412</v>
      </c>
      <c r="B419" s="123" t="s">
        <v>364</v>
      </c>
      <c r="C419" s="151"/>
      <c r="D419" s="121">
        <v>0</v>
      </c>
      <c r="E419" s="121">
        <v>0</v>
      </c>
      <c r="F419" s="121">
        <v>0</v>
      </c>
      <c r="G419" s="121">
        <v>0</v>
      </c>
      <c r="H419" s="121">
        <v>0</v>
      </c>
      <c r="I419" s="121">
        <v>0</v>
      </c>
      <c r="J419" s="121">
        <v>0</v>
      </c>
      <c r="K419" s="129"/>
    </row>
    <row r="420" spans="1:16" ht="42.75" customHeight="1" x14ac:dyDescent="0.25">
      <c r="A420" s="119">
        <f t="shared" si="160"/>
        <v>413</v>
      </c>
      <c r="B420" s="123" t="s">
        <v>329</v>
      </c>
      <c r="C420" s="151"/>
      <c r="D420" s="121">
        <v>0</v>
      </c>
      <c r="E420" s="121">
        <v>0</v>
      </c>
      <c r="F420" s="121">
        <v>0</v>
      </c>
      <c r="G420" s="121">
        <v>0</v>
      </c>
      <c r="H420" s="121">
        <v>0</v>
      </c>
      <c r="I420" s="121">
        <v>0</v>
      </c>
      <c r="J420" s="121">
        <v>0</v>
      </c>
      <c r="K420" s="129"/>
    </row>
    <row r="421" spans="1:16" ht="195" customHeight="1" x14ac:dyDescent="0.2">
      <c r="A421" s="119">
        <f t="shared" si="160"/>
        <v>414</v>
      </c>
      <c r="B421" s="137" t="s">
        <v>387</v>
      </c>
      <c r="C421" s="116" t="s">
        <v>161</v>
      </c>
      <c r="D421" s="121">
        <f>SUM(D422:D426)</f>
        <v>12715.210000000001</v>
      </c>
      <c r="E421" s="121">
        <f t="shared" ref="E421:J421" si="174">SUM(E422:E426)</f>
        <v>1737</v>
      </c>
      <c r="F421" s="121">
        <f t="shared" si="174"/>
        <v>2092.5</v>
      </c>
      <c r="G421" s="121">
        <f t="shared" si="174"/>
        <v>2092.5</v>
      </c>
      <c r="H421" s="121">
        <f t="shared" si="174"/>
        <v>2176.2000000000003</v>
      </c>
      <c r="I421" s="121">
        <f t="shared" si="174"/>
        <v>2263.2399999999998</v>
      </c>
      <c r="J421" s="121">
        <f t="shared" si="174"/>
        <v>2353.77</v>
      </c>
      <c r="K421" s="129" t="s">
        <v>208</v>
      </c>
      <c r="L421" s="188"/>
      <c r="M421" s="190"/>
      <c r="N421" s="190"/>
      <c r="O421" s="190"/>
      <c r="P421" s="190"/>
    </row>
    <row r="422" spans="1:16" x14ac:dyDescent="0.25">
      <c r="A422" s="119">
        <f t="shared" si="160"/>
        <v>415</v>
      </c>
      <c r="B422" s="123" t="s">
        <v>35</v>
      </c>
      <c r="C422" s="151"/>
      <c r="D422" s="121">
        <f t="shared" ref="D422:D434" si="175">SUM(E422:I422)</f>
        <v>0</v>
      </c>
      <c r="E422" s="121">
        <v>0</v>
      </c>
      <c r="F422" s="121">
        <v>0</v>
      </c>
      <c r="G422" s="121">
        <v>0</v>
      </c>
      <c r="H422" s="128">
        <v>0</v>
      </c>
      <c r="I422" s="128">
        <v>0</v>
      </c>
      <c r="J422" s="128">
        <v>0</v>
      </c>
      <c r="K422" s="129"/>
    </row>
    <row r="423" spans="1:16" x14ac:dyDescent="0.25">
      <c r="A423" s="119">
        <f t="shared" si="160"/>
        <v>416</v>
      </c>
      <c r="B423" s="123" t="s">
        <v>29</v>
      </c>
      <c r="C423" s="151"/>
      <c r="D423" s="121">
        <f t="shared" si="175"/>
        <v>0</v>
      </c>
      <c r="E423" s="121">
        <v>0</v>
      </c>
      <c r="F423" s="121">
        <v>0</v>
      </c>
      <c r="G423" s="121">
        <v>0</v>
      </c>
      <c r="H423" s="128">
        <v>0</v>
      </c>
      <c r="I423" s="128">
        <v>0</v>
      </c>
      <c r="J423" s="128">
        <v>0</v>
      </c>
      <c r="K423" s="129"/>
    </row>
    <row r="424" spans="1:16" x14ac:dyDescent="0.25">
      <c r="A424" s="119">
        <f t="shared" si="160"/>
        <v>417</v>
      </c>
      <c r="B424" s="123" t="s">
        <v>28</v>
      </c>
      <c r="C424" s="151"/>
      <c r="D424" s="121">
        <f>SUM(E424:J424)</f>
        <v>12715.210000000001</v>
      </c>
      <c r="E424" s="121">
        <v>1737</v>
      </c>
      <c r="F424" s="121">
        <v>2092.5</v>
      </c>
      <c r="G424" s="121">
        <v>2092.5</v>
      </c>
      <c r="H424" s="121">
        <v>2176.2000000000003</v>
      </c>
      <c r="I424" s="121">
        <v>2263.2399999999998</v>
      </c>
      <c r="J424" s="121">
        <v>2353.77</v>
      </c>
      <c r="K424" s="129"/>
    </row>
    <row r="425" spans="1:16" ht="30" x14ac:dyDescent="0.25">
      <c r="A425" s="119">
        <f t="shared" si="160"/>
        <v>418</v>
      </c>
      <c r="B425" s="123" t="s">
        <v>323</v>
      </c>
      <c r="C425" s="151"/>
      <c r="D425" s="121">
        <v>0</v>
      </c>
      <c r="E425" s="121">
        <v>0</v>
      </c>
      <c r="F425" s="121">
        <v>0</v>
      </c>
      <c r="G425" s="121">
        <v>0</v>
      </c>
      <c r="H425" s="121">
        <v>0</v>
      </c>
      <c r="I425" s="121">
        <v>0</v>
      </c>
      <c r="J425" s="121">
        <v>0</v>
      </c>
      <c r="K425" s="129"/>
    </row>
    <row r="426" spans="1:16" x14ac:dyDescent="0.25">
      <c r="A426" s="119">
        <f t="shared" si="160"/>
        <v>419</v>
      </c>
      <c r="B426" s="123" t="s">
        <v>36</v>
      </c>
      <c r="C426" s="151"/>
      <c r="D426" s="121">
        <f t="shared" si="175"/>
        <v>0</v>
      </c>
      <c r="E426" s="121">
        <v>0</v>
      </c>
      <c r="F426" s="121">
        <v>0</v>
      </c>
      <c r="G426" s="121">
        <v>0</v>
      </c>
      <c r="H426" s="128">
        <v>0</v>
      </c>
      <c r="I426" s="128">
        <v>0</v>
      </c>
      <c r="J426" s="128">
        <v>0</v>
      </c>
      <c r="K426" s="129"/>
    </row>
    <row r="427" spans="1:16" ht="30" x14ac:dyDescent="0.25">
      <c r="A427" s="119">
        <f t="shared" ref="A427:A477" si="176">A426+1</f>
        <v>420</v>
      </c>
      <c r="B427" s="123" t="s">
        <v>364</v>
      </c>
      <c r="C427" s="151"/>
      <c r="D427" s="121">
        <v>0</v>
      </c>
      <c r="E427" s="121">
        <v>0</v>
      </c>
      <c r="F427" s="121">
        <v>0</v>
      </c>
      <c r="G427" s="121">
        <v>0</v>
      </c>
      <c r="H427" s="121">
        <v>0</v>
      </c>
      <c r="I427" s="121">
        <v>0</v>
      </c>
      <c r="J427" s="121">
        <v>0</v>
      </c>
      <c r="K427" s="129"/>
    </row>
    <row r="428" spans="1:16" ht="30" x14ac:dyDescent="0.25">
      <c r="A428" s="119">
        <f t="shared" si="176"/>
        <v>421</v>
      </c>
      <c r="B428" s="123" t="s">
        <v>329</v>
      </c>
      <c r="C428" s="151"/>
      <c r="D428" s="121">
        <v>0</v>
      </c>
      <c r="E428" s="121">
        <v>0</v>
      </c>
      <c r="F428" s="121">
        <v>0</v>
      </c>
      <c r="G428" s="121">
        <v>0</v>
      </c>
      <c r="H428" s="121">
        <v>0</v>
      </c>
      <c r="I428" s="121">
        <v>0</v>
      </c>
      <c r="J428" s="121">
        <v>0</v>
      </c>
      <c r="K428" s="129"/>
    </row>
    <row r="429" spans="1:16" ht="45" x14ac:dyDescent="0.25">
      <c r="A429" s="119">
        <f t="shared" si="176"/>
        <v>422</v>
      </c>
      <c r="B429" s="122" t="s">
        <v>388</v>
      </c>
      <c r="C429" s="151" t="s">
        <v>160</v>
      </c>
      <c r="D429" s="121">
        <f>SUM(E429:J429)</f>
        <v>687270.98</v>
      </c>
      <c r="E429" s="121">
        <f t="shared" ref="E429:J429" si="177">SUM(E430:E434)</f>
        <v>108000</v>
      </c>
      <c r="F429" s="121">
        <f t="shared" si="177"/>
        <v>109697</v>
      </c>
      <c r="G429" s="121">
        <f t="shared" si="177"/>
        <v>110580</v>
      </c>
      <c r="H429" s="121">
        <f t="shared" si="177"/>
        <v>115003.2</v>
      </c>
      <c r="I429" s="121">
        <f t="shared" si="177"/>
        <v>119603.32</v>
      </c>
      <c r="J429" s="121">
        <f t="shared" si="177"/>
        <v>124387.46</v>
      </c>
      <c r="K429" s="129" t="s">
        <v>411</v>
      </c>
    </row>
    <row r="430" spans="1:16" x14ac:dyDescent="0.25">
      <c r="A430" s="119">
        <f t="shared" si="176"/>
        <v>423</v>
      </c>
      <c r="B430" s="123" t="s">
        <v>35</v>
      </c>
      <c r="C430" s="151"/>
      <c r="D430" s="121">
        <f t="shared" si="175"/>
        <v>0</v>
      </c>
      <c r="E430" s="121">
        <v>0</v>
      </c>
      <c r="F430" s="121">
        <v>0</v>
      </c>
      <c r="G430" s="121">
        <v>0</v>
      </c>
      <c r="H430" s="128">
        <v>0</v>
      </c>
      <c r="I430" s="128">
        <v>0</v>
      </c>
      <c r="J430" s="128">
        <v>0</v>
      </c>
      <c r="K430" s="129"/>
    </row>
    <row r="431" spans="1:16" x14ac:dyDescent="0.25">
      <c r="A431" s="119">
        <f t="shared" si="176"/>
        <v>424</v>
      </c>
      <c r="B431" s="123" t="s">
        <v>29</v>
      </c>
      <c r="C431" s="151"/>
      <c r="D431" s="121">
        <f t="shared" si="175"/>
        <v>0</v>
      </c>
      <c r="E431" s="121">
        <v>0</v>
      </c>
      <c r="F431" s="121">
        <v>0</v>
      </c>
      <c r="G431" s="121">
        <v>0</v>
      </c>
      <c r="H431" s="128">
        <v>0</v>
      </c>
      <c r="I431" s="128">
        <v>0</v>
      </c>
      <c r="J431" s="128">
        <v>0</v>
      </c>
      <c r="K431" s="129"/>
    </row>
    <row r="432" spans="1:16" x14ac:dyDescent="0.25">
      <c r="A432" s="119">
        <f t="shared" si="176"/>
        <v>425</v>
      </c>
      <c r="B432" s="123" t="s">
        <v>28</v>
      </c>
      <c r="C432" s="151"/>
      <c r="D432" s="121">
        <f>SUM(E432:J432)</f>
        <v>687270.98</v>
      </c>
      <c r="E432" s="121">
        <v>108000</v>
      </c>
      <c r="F432" s="121">
        <v>109697</v>
      </c>
      <c r="G432" s="121">
        <v>110580</v>
      </c>
      <c r="H432" s="121">
        <v>115003.2</v>
      </c>
      <c r="I432" s="121">
        <v>119603.32</v>
      </c>
      <c r="J432" s="121">
        <v>124387.46</v>
      </c>
      <c r="K432" s="129"/>
    </row>
    <row r="433" spans="1:11" ht="30" x14ac:dyDescent="0.25">
      <c r="A433" s="119">
        <f t="shared" si="176"/>
        <v>426</v>
      </c>
      <c r="B433" s="123" t="s">
        <v>323</v>
      </c>
      <c r="C433" s="151"/>
      <c r="D433" s="121">
        <v>0</v>
      </c>
      <c r="E433" s="121">
        <v>0</v>
      </c>
      <c r="F433" s="121">
        <v>0</v>
      </c>
      <c r="G433" s="121">
        <v>0</v>
      </c>
      <c r="H433" s="121">
        <v>0</v>
      </c>
      <c r="I433" s="121">
        <v>0</v>
      </c>
      <c r="J433" s="121">
        <v>0</v>
      </c>
      <c r="K433" s="149"/>
    </row>
    <row r="434" spans="1:11" x14ac:dyDescent="0.25">
      <c r="A434" s="119">
        <f t="shared" si="176"/>
        <v>427</v>
      </c>
      <c r="B434" s="123" t="s">
        <v>36</v>
      </c>
      <c r="C434" s="151"/>
      <c r="D434" s="121">
        <f t="shared" si="175"/>
        <v>0</v>
      </c>
      <c r="E434" s="121">
        <v>0</v>
      </c>
      <c r="F434" s="121">
        <v>0</v>
      </c>
      <c r="G434" s="121">
        <v>0</v>
      </c>
      <c r="H434" s="128">
        <v>0</v>
      </c>
      <c r="I434" s="128">
        <v>0</v>
      </c>
      <c r="J434" s="128">
        <v>0</v>
      </c>
      <c r="K434" s="149"/>
    </row>
    <row r="435" spans="1:11" ht="30" x14ac:dyDescent="0.25">
      <c r="A435" s="119">
        <f t="shared" si="176"/>
        <v>428</v>
      </c>
      <c r="B435" s="123" t="s">
        <v>364</v>
      </c>
      <c r="C435" s="151"/>
      <c r="D435" s="121">
        <v>0</v>
      </c>
      <c r="E435" s="121">
        <v>0</v>
      </c>
      <c r="F435" s="121">
        <v>0</v>
      </c>
      <c r="G435" s="121">
        <v>0</v>
      </c>
      <c r="H435" s="121">
        <v>0</v>
      </c>
      <c r="I435" s="121">
        <v>0</v>
      </c>
      <c r="J435" s="121">
        <v>0</v>
      </c>
      <c r="K435" s="149"/>
    </row>
    <row r="436" spans="1:11" ht="30" x14ac:dyDescent="0.25">
      <c r="A436" s="119">
        <f t="shared" si="176"/>
        <v>429</v>
      </c>
      <c r="B436" s="123" t="s">
        <v>329</v>
      </c>
      <c r="C436" s="151"/>
      <c r="D436" s="121">
        <v>0</v>
      </c>
      <c r="E436" s="121">
        <v>0</v>
      </c>
      <c r="F436" s="121">
        <v>0</v>
      </c>
      <c r="G436" s="121">
        <v>0</v>
      </c>
      <c r="H436" s="121">
        <v>0</v>
      </c>
      <c r="I436" s="121">
        <v>0</v>
      </c>
      <c r="J436" s="121">
        <v>0</v>
      </c>
      <c r="K436" s="149"/>
    </row>
    <row r="437" spans="1:11" ht="26.25" customHeight="1" x14ac:dyDescent="0.25">
      <c r="A437" s="119">
        <f t="shared" si="176"/>
        <v>430</v>
      </c>
      <c r="B437" s="181" t="s">
        <v>6</v>
      </c>
      <c r="C437" s="182"/>
      <c r="D437" s="182"/>
      <c r="E437" s="182"/>
      <c r="F437" s="182"/>
      <c r="G437" s="182"/>
      <c r="H437" s="182"/>
      <c r="I437" s="182"/>
      <c r="J437" s="182"/>
      <c r="K437" s="183"/>
    </row>
    <row r="438" spans="1:11" ht="30" x14ac:dyDescent="0.25">
      <c r="A438" s="119">
        <f t="shared" si="176"/>
        <v>431</v>
      </c>
      <c r="B438" s="122" t="s">
        <v>7</v>
      </c>
      <c r="C438" s="151"/>
      <c r="D438" s="121">
        <f>SUM(D439:D441)</f>
        <v>12000</v>
      </c>
      <c r="E438" s="121">
        <f t="shared" ref="E438:J438" si="178">SUM(E439:E441)</f>
        <v>4000</v>
      </c>
      <c r="F438" s="121">
        <f t="shared" si="178"/>
        <v>4000</v>
      </c>
      <c r="G438" s="121">
        <f t="shared" si="178"/>
        <v>4000</v>
      </c>
      <c r="H438" s="121">
        <f t="shared" si="178"/>
        <v>0</v>
      </c>
      <c r="I438" s="121">
        <f t="shared" si="178"/>
        <v>0</v>
      </c>
      <c r="J438" s="121">
        <f t="shared" si="178"/>
        <v>0</v>
      </c>
      <c r="K438" s="129"/>
    </row>
    <row r="439" spans="1:11" x14ac:dyDescent="0.25">
      <c r="A439" s="119">
        <f t="shared" si="176"/>
        <v>432</v>
      </c>
      <c r="B439" s="123" t="s">
        <v>35</v>
      </c>
      <c r="C439" s="151"/>
      <c r="D439" s="121">
        <f>SUM(E439+F439+G439+H439+I439)</f>
        <v>0</v>
      </c>
      <c r="E439" s="121">
        <f t="shared" ref="E439:I439" si="179">SUM(E447+E455+E463)</f>
        <v>0</v>
      </c>
      <c r="F439" s="121">
        <f t="shared" si="179"/>
        <v>0</v>
      </c>
      <c r="G439" s="121">
        <f t="shared" si="179"/>
        <v>0</v>
      </c>
      <c r="H439" s="121">
        <f t="shared" si="179"/>
        <v>0</v>
      </c>
      <c r="I439" s="121">
        <f t="shared" si="179"/>
        <v>0</v>
      </c>
      <c r="J439" s="121">
        <v>0</v>
      </c>
      <c r="K439" s="129"/>
    </row>
    <row r="440" spans="1:11" x14ac:dyDescent="0.25">
      <c r="A440" s="119">
        <f t="shared" si="176"/>
        <v>433</v>
      </c>
      <c r="B440" s="123" t="s">
        <v>29</v>
      </c>
      <c r="C440" s="151"/>
      <c r="D440" s="121">
        <f t="shared" ref="D440:D443" si="180">SUM(E440+F440+G440+H440+I440)</f>
        <v>0</v>
      </c>
      <c r="E440" s="121">
        <f t="shared" ref="E440:I440" si="181">SUM(E448+E456+E464+E472)</f>
        <v>0</v>
      </c>
      <c r="F440" s="121">
        <f t="shared" si="181"/>
        <v>0</v>
      </c>
      <c r="G440" s="121">
        <f t="shared" si="181"/>
        <v>0</v>
      </c>
      <c r="H440" s="121">
        <f t="shared" si="181"/>
        <v>0</v>
      </c>
      <c r="I440" s="121">
        <f t="shared" si="181"/>
        <v>0</v>
      </c>
      <c r="J440" s="121">
        <v>0</v>
      </c>
      <c r="K440" s="129"/>
    </row>
    <row r="441" spans="1:11" x14ac:dyDescent="0.25">
      <c r="A441" s="119">
        <f t="shared" si="176"/>
        <v>434</v>
      </c>
      <c r="B441" s="123" t="s">
        <v>28</v>
      </c>
      <c r="C441" s="151"/>
      <c r="D441" s="121">
        <f>SUM(E441:J441)</f>
        <v>12000</v>
      </c>
      <c r="E441" s="121">
        <f t="shared" ref="E441:I441" si="182">SUM(E449+E457+E465+E473)</f>
        <v>4000</v>
      </c>
      <c r="F441" s="121">
        <f t="shared" si="182"/>
        <v>4000</v>
      </c>
      <c r="G441" s="121">
        <f t="shared" si="182"/>
        <v>4000</v>
      </c>
      <c r="H441" s="121">
        <f t="shared" si="182"/>
        <v>0</v>
      </c>
      <c r="I441" s="121">
        <f t="shared" si="182"/>
        <v>0</v>
      </c>
      <c r="J441" s="121">
        <v>0</v>
      </c>
      <c r="K441" s="129"/>
    </row>
    <row r="442" spans="1:11" ht="30" x14ac:dyDescent="0.25">
      <c r="A442" s="119">
        <f t="shared" si="176"/>
        <v>435</v>
      </c>
      <c r="B442" s="123" t="s">
        <v>323</v>
      </c>
      <c r="C442" s="151"/>
      <c r="D442" s="121">
        <f>SUM(E442:J442)</f>
        <v>12000</v>
      </c>
      <c r="E442" s="121">
        <f>E450+E458+E466+E474</f>
        <v>4000</v>
      </c>
      <c r="F442" s="121">
        <f t="shared" ref="F442:I442" si="183">F450+F458+F466+F474</f>
        <v>4000</v>
      </c>
      <c r="G442" s="121">
        <f t="shared" si="183"/>
        <v>4000</v>
      </c>
      <c r="H442" s="121">
        <f t="shared" si="183"/>
        <v>0</v>
      </c>
      <c r="I442" s="121">
        <f t="shared" si="183"/>
        <v>0</v>
      </c>
      <c r="J442" s="121">
        <f>J450+J458+J466+J474</f>
        <v>0</v>
      </c>
      <c r="K442" s="129"/>
    </row>
    <row r="443" spans="1:11" x14ac:dyDescent="0.25">
      <c r="A443" s="119">
        <f t="shared" si="176"/>
        <v>436</v>
      </c>
      <c r="B443" s="123" t="s">
        <v>36</v>
      </c>
      <c r="C443" s="151"/>
      <c r="D443" s="121">
        <f t="shared" si="180"/>
        <v>0</v>
      </c>
      <c r="E443" s="121">
        <f t="shared" ref="E443:I443" si="184">SUM(E451+E459+E467)</f>
        <v>0</v>
      </c>
      <c r="F443" s="121">
        <f t="shared" si="184"/>
        <v>0</v>
      </c>
      <c r="G443" s="121">
        <f t="shared" si="184"/>
        <v>0</v>
      </c>
      <c r="H443" s="121">
        <f t="shared" si="184"/>
        <v>0</v>
      </c>
      <c r="I443" s="121">
        <f t="shared" si="184"/>
        <v>0</v>
      </c>
      <c r="J443" s="121">
        <v>0</v>
      </c>
      <c r="K443" s="129"/>
    </row>
    <row r="444" spans="1:11" ht="30" x14ac:dyDescent="0.25">
      <c r="A444" s="119">
        <f t="shared" si="176"/>
        <v>437</v>
      </c>
      <c r="B444" s="123" t="s">
        <v>364</v>
      </c>
      <c r="C444" s="151"/>
      <c r="D444" s="121">
        <v>0</v>
      </c>
      <c r="E444" s="121">
        <v>0</v>
      </c>
      <c r="F444" s="121">
        <v>0</v>
      </c>
      <c r="G444" s="121">
        <v>0</v>
      </c>
      <c r="H444" s="121">
        <v>0</v>
      </c>
      <c r="I444" s="121">
        <v>0</v>
      </c>
      <c r="J444" s="121">
        <v>0</v>
      </c>
      <c r="K444" s="129"/>
    </row>
    <row r="445" spans="1:11" ht="30" x14ac:dyDescent="0.25">
      <c r="A445" s="119">
        <f t="shared" si="176"/>
        <v>438</v>
      </c>
      <c r="B445" s="123" t="s">
        <v>329</v>
      </c>
      <c r="C445" s="151"/>
      <c r="D445" s="121">
        <v>0</v>
      </c>
      <c r="E445" s="121">
        <v>0</v>
      </c>
      <c r="F445" s="121">
        <v>0</v>
      </c>
      <c r="G445" s="121">
        <v>0</v>
      </c>
      <c r="H445" s="121">
        <v>0</v>
      </c>
      <c r="I445" s="121">
        <v>0</v>
      </c>
      <c r="J445" s="121">
        <v>0</v>
      </c>
      <c r="K445" s="129"/>
    </row>
    <row r="446" spans="1:11" ht="90" x14ac:dyDescent="0.25">
      <c r="A446" s="119">
        <f t="shared" si="176"/>
        <v>439</v>
      </c>
      <c r="B446" s="137" t="s">
        <v>389</v>
      </c>
      <c r="C446" s="151" t="s">
        <v>159</v>
      </c>
      <c r="D446" s="121">
        <f>SUM(D447:D449)</f>
        <v>12000</v>
      </c>
      <c r="E446" s="121">
        <f t="shared" ref="E446:J446" si="185">SUM(E447:E449)</f>
        <v>4000</v>
      </c>
      <c r="F446" s="121">
        <f t="shared" si="185"/>
        <v>4000</v>
      </c>
      <c r="G446" s="121">
        <f t="shared" si="185"/>
        <v>4000</v>
      </c>
      <c r="H446" s="121">
        <f t="shared" si="185"/>
        <v>0</v>
      </c>
      <c r="I446" s="121">
        <f t="shared" si="185"/>
        <v>0</v>
      </c>
      <c r="J446" s="121">
        <f t="shared" si="185"/>
        <v>0</v>
      </c>
      <c r="K446" s="129" t="s">
        <v>437</v>
      </c>
    </row>
    <row r="447" spans="1:11" x14ac:dyDescent="0.25">
      <c r="A447" s="119">
        <f t="shared" si="176"/>
        <v>440</v>
      </c>
      <c r="B447" s="123" t="s">
        <v>35</v>
      </c>
      <c r="C447" s="151"/>
      <c r="D447" s="121">
        <v>0</v>
      </c>
      <c r="E447" s="121">
        <v>0</v>
      </c>
      <c r="F447" s="121">
        <v>0</v>
      </c>
      <c r="G447" s="121">
        <v>0</v>
      </c>
      <c r="H447" s="128">
        <v>0</v>
      </c>
      <c r="I447" s="128">
        <v>0</v>
      </c>
      <c r="J447" s="128">
        <v>0</v>
      </c>
      <c r="K447" s="129"/>
    </row>
    <row r="448" spans="1:11" x14ac:dyDescent="0.25">
      <c r="A448" s="119">
        <f t="shared" si="176"/>
        <v>441</v>
      </c>
      <c r="B448" s="123" t="s">
        <v>29</v>
      </c>
      <c r="C448" s="151"/>
      <c r="D448" s="121">
        <v>0</v>
      </c>
      <c r="E448" s="121">
        <v>0</v>
      </c>
      <c r="F448" s="121">
        <v>0</v>
      </c>
      <c r="G448" s="121">
        <v>0</v>
      </c>
      <c r="H448" s="128">
        <v>0</v>
      </c>
      <c r="I448" s="128">
        <v>0</v>
      </c>
      <c r="J448" s="128">
        <v>0</v>
      </c>
      <c r="K448" s="129"/>
    </row>
    <row r="449" spans="1:13" x14ac:dyDescent="0.25">
      <c r="A449" s="119">
        <f t="shared" si="176"/>
        <v>442</v>
      </c>
      <c r="B449" s="123" t="s">
        <v>28</v>
      </c>
      <c r="C449" s="151"/>
      <c r="D449" s="121">
        <f>SUM(E449:J449)</f>
        <v>12000</v>
      </c>
      <c r="E449" s="121">
        <v>4000</v>
      </c>
      <c r="F449" s="121">
        <v>4000</v>
      </c>
      <c r="G449" s="121">
        <v>4000</v>
      </c>
      <c r="H449" s="128">
        <v>0</v>
      </c>
      <c r="I449" s="128">
        <v>0</v>
      </c>
      <c r="J449" s="128">
        <v>0</v>
      </c>
      <c r="K449" s="129"/>
    </row>
    <row r="450" spans="1:13" ht="30" x14ac:dyDescent="0.25">
      <c r="A450" s="119">
        <f t="shared" si="176"/>
        <v>443</v>
      </c>
      <c r="B450" s="123" t="s">
        <v>323</v>
      </c>
      <c r="C450" s="151"/>
      <c r="D450" s="121">
        <f t="shared" ref="D450:D453" si="186">SUM(E450:J450)</f>
        <v>12000</v>
      </c>
      <c r="E450" s="121">
        <f>E449</f>
        <v>4000</v>
      </c>
      <c r="F450" s="121">
        <v>4000</v>
      </c>
      <c r="G450" s="121">
        <v>4000</v>
      </c>
      <c r="H450" s="121">
        <v>0</v>
      </c>
      <c r="I450" s="121">
        <v>0</v>
      </c>
      <c r="J450" s="121">
        <v>0</v>
      </c>
      <c r="K450" s="129"/>
    </row>
    <row r="451" spans="1:13" x14ac:dyDescent="0.25">
      <c r="A451" s="119">
        <f t="shared" si="176"/>
        <v>444</v>
      </c>
      <c r="B451" s="123" t="s">
        <v>36</v>
      </c>
      <c r="C451" s="151"/>
      <c r="D451" s="121">
        <f t="shared" si="186"/>
        <v>0</v>
      </c>
      <c r="E451" s="121">
        <v>0</v>
      </c>
      <c r="F451" s="121">
        <v>0</v>
      </c>
      <c r="G451" s="121">
        <v>0</v>
      </c>
      <c r="H451" s="124">
        <v>0</v>
      </c>
      <c r="I451" s="124">
        <v>0</v>
      </c>
      <c r="J451" s="124">
        <v>0</v>
      </c>
      <c r="K451" s="129"/>
    </row>
    <row r="452" spans="1:13" ht="30" x14ac:dyDescent="0.25">
      <c r="A452" s="119">
        <f t="shared" si="176"/>
        <v>445</v>
      </c>
      <c r="B452" s="123" t="s">
        <v>364</v>
      </c>
      <c r="C452" s="151"/>
      <c r="D452" s="121">
        <f t="shared" si="186"/>
        <v>0</v>
      </c>
      <c r="E452" s="121">
        <v>0</v>
      </c>
      <c r="F452" s="121">
        <v>0</v>
      </c>
      <c r="G452" s="121">
        <v>0</v>
      </c>
      <c r="H452" s="121">
        <v>0</v>
      </c>
      <c r="I452" s="121">
        <v>0</v>
      </c>
      <c r="J452" s="121">
        <v>0</v>
      </c>
      <c r="K452" s="129"/>
    </row>
    <row r="453" spans="1:13" ht="30" x14ac:dyDescent="0.25">
      <c r="A453" s="119">
        <f t="shared" si="176"/>
        <v>446</v>
      </c>
      <c r="B453" s="123" t="s">
        <v>329</v>
      </c>
      <c r="C453" s="151"/>
      <c r="D453" s="121">
        <f t="shared" si="186"/>
        <v>0</v>
      </c>
      <c r="E453" s="121">
        <v>0</v>
      </c>
      <c r="F453" s="121">
        <v>0</v>
      </c>
      <c r="G453" s="121">
        <v>0</v>
      </c>
      <c r="H453" s="121">
        <v>0</v>
      </c>
      <c r="I453" s="121">
        <v>0</v>
      </c>
      <c r="J453" s="121">
        <v>0</v>
      </c>
      <c r="K453" s="129"/>
    </row>
    <row r="454" spans="1:13" ht="105" x14ac:dyDescent="0.25">
      <c r="A454" s="119">
        <f t="shared" si="176"/>
        <v>447</v>
      </c>
      <c r="B454" s="137" t="s">
        <v>390</v>
      </c>
      <c r="C454" s="151" t="s">
        <v>256</v>
      </c>
      <c r="D454" s="121">
        <f>SUM(D455:D459)</f>
        <v>0</v>
      </c>
      <c r="E454" s="121">
        <f t="shared" ref="E454:J454" si="187">SUM(E455:E459)</f>
        <v>0</v>
      </c>
      <c r="F454" s="121">
        <f t="shared" si="187"/>
        <v>0</v>
      </c>
      <c r="G454" s="121">
        <f t="shared" si="187"/>
        <v>0</v>
      </c>
      <c r="H454" s="121">
        <f t="shared" si="187"/>
        <v>0</v>
      </c>
      <c r="I454" s="121">
        <f t="shared" si="187"/>
        <v>0</v>
      </c>
      <c r="J454" s="121">
        <f t="shared" si="187"/>
        <v>0</v>
      </c>
      <c r="K454" s="129" t="s">
        <v>412</v>
      </c>
    </row>
    <row r="455" spans="1:13" x14ac:dyDescent="0.25">
      <c r="A455" s="119">
        <f t="shared" si="176"/>
        <v>448</v>
      </c>
      <c r="B455" s="137" t="s">
        <v>35</v>
      </c>
      <c r="C455" s="151"/>
      <c r="D455" s="121">
        <v>0</v>
      </c>
      <c r="E455" s="121">
        <v>0</v>
      </c>
      <c r="F455" s="121">
        <v>0</v>
      </c>
      <c r="G455" s="121">
        <v>0</v>
      </c>
      <c r="H455" s="121">
        <v>0</v>
      </c>
      <c r="I455" s="121">
        <v>0</v>
      </c>
      <c r="J455" s="121">
        <v>0</v>
      </c>
      <c r="K455" s="129"/>
    </row>
    <row r="456" spans="1:13" x14ac:dyDescent="0.25">
      <c r="A456" s="119">
        <f t="shared" si="176"/>
        <v>449</v>
      </c>
      <c r="B456" s="137" t="str">
        <f>B464</f>
        <v>областной бюджет</v>
      </c>
      <c r="C456" s="151"/>
      <c r="D456" s="121">
        <v>0</v>
      </c>
      <c r="E456" s="121">
        <v>0</v>
      </c>
      <c r="F456" s="121">
        <v>0</v>
      </c>
      <c r="G456" s="121">
        <v>0</v>
      </c>
      <c r="H456" s="121">
        <v>0</v>
      </c>
      <c r="I456" s="121">
        <v>0</v>
      </c>
      <c r="J456" s="121">
        <v>0</v>
      </c>
      <c r="K456" s="129"/>
    </row>
    <row r="457" spans="1:13" x14ac:dyDescent="0.25">
      <c r="A457" s="119">
        <f t="shared" si="176"/>
        <v>450</v>
      </c>
      <c r="B457" s="137" t="str">
        <f>B465</f>
        <v>местный бюджет</v>
      </c>
      <c r="C457" s="151"/>
      <c r="D457" s="121">
        <v>0</v>
      </c>
      <c r="E457" s="121">
        <v>0</v>
      </c>
      <c r="F457" s="121">
        <v>0</v>
      </c>
      <c r="G457" s="121">
        <v>0</v>
      </c>
      <c r="H457" s="121">
        <v>0</v>
      </c>
      <c r="I457" s="121">
        <v>0</v>
      </c>
      <c r="J457" s="121">
        <v>0</v>
      </c>
      <c r="K457" s="129"/>
    </row>
    <row r="458" spans="1:13" ht="30" x14ac:dyDescent="0.25">
      <c r="A458" s="119">
        <f t="shared" si="176"/>
        <v>451</v>
      </c>
      <c r="B458" s="123" t="s">
        <v>323</v>
      </c>
      <c r="C458" s="151"/>
      <c r="D458" s="121">
        <v>0</v>
      </c>
      <c r="E458" s="121">
        <v>0</v>
      </c>
      <c r="F458" s="121">
        <v>0</v>
      </c>
      <c r="G458" s="121">
        <v>0</v>
      </c>
      <c r="H458" s="121">
        <v>0</v>
      </c>
      <c r="I458" s="121">
        <v>0</v>
      </c>
      <c r="J458" s="121">
        <v>0</v>
      </c>
      <c r="K458" s="129"/>
    </row>
    <row r="459" spans="1:13" x14ac:dyDescent="0.25">
      <c r="A459" s="119">
        <f t="shared" si="176"/>
        <v>452</v>
      </c>
      <c r="B459" s="137" t="str">
        <f>B467</f>
        <v>внебюджетные источники</v>
      </c>
      <c r="C459" s="151"/>
      <c r="D459" s="121">
        <v>0</v>
      </c>
      <c r="E459" s="121">
        <v>0</v>
      </c>
      <c r="F459" s="121">
        <v>0</v>
      </c>
      <c r="G459" s="121">
        <v>0</v>
      </c>
      <c r="H459" s="121">
        <v>0</v>
      </c>
      <c r="I459" s="121">
        <v>0</v>
      </c>
      <c r="J459" s="121">
        <v>0</v>
      </c>
      <c r="K459" s="129"/>
    </row>
    <row r="460" spans="1:13" ht="30" x14ac:dyDescent="0.25">
      <c r="A460" s="119">
        <f t="shared" si="176"/>
        <v>453</v>
      </c>
      <c r="B460" s="123" t="s">
        <v>364</v>
      </c>
      <c r="C460" s="151"/>
      <c r="D460" s="121">
        <v>0</v>
      </c>
      <c r="E460" s="121">
        <v>0</v>
      </c>
      <c r="F460" s="121">
        <v>0</v>
      </c>
      <c r="G460" s="121">
        <v>0</v>
      </c>
      <c r="H460" s="121">
        <v>0</v>
      </c>
      <c r="I460" s="121">
        <v>0</v>
      </c>
      <c r="J460" s="121">
        <v>0</v>
      </c>
      <c r="K460" s="129"/>
    </row>
    <row r="461" spans="1:13" ht="30" x14ac:dyDescent="0.25">
      <c r="A461" s="119">
        <f t="shared" si="176"/>
        <v>454</v>
      </c>
      <c r="B461" s="123" t="s">
        <v>329</v>
      </c>
      <c r="C461" s="151"/>
      <c r="D461" s="121">
        <v>0</v>
      </c>
      <c r="E461" s="121">
        <v>0</v>
      </c>
      <c r="F461" s="121">
        <v>0</v>
      </c>
      <c r="G461" s="121">
        <v>0</v>
      </c>
      <c r="H461" s="121">
        <v>0</v>
      </c>
      <c r="I461" s="121">
        <v>0</v>
      </c>
      <c r="J461" s="121">
        <v>0</v>
      </c>
      <c r="K461" s="129"/>
    </row>
    <row r="462" spans="1:13" ht="45" x14ac:dyDescent="0.25">
      <c r="A462" s="119">
        <f t="shared" si="176"/>
        <v>455</v>
      </c>
      <c r="B462" s="123" t="s">
        <v>391</v>
      </c>
      <c r="C462" s="122" t="s">
        <v>153</v>
      </c>
      <c r="D462" s="121">
        <f>SUM(D464:D467)</f>
        <v>0</v>
      </c>
      <c r="E462" s="121">
        <f t="shared" ref="E462:J462" si="188">SUM(E464:E467)</f>
        <v>0</v>
      </c>
      <c r="F462" s="121">
        <f t="shared" si="188"/>
        <v>0</v>
      </c>
      <c r="G462" s="121">
        <f t="shared" si="188"/>
        <v>0</v>
      </c>
      <c r="H462" s="121">
        <f t="shared" si="188"/>
        <v>0</v>
      </c>
      <c r="I462" s="121">
        <f t="shared" si="188"/>
        <v>0</v>
      </c>
      <c r="J462" s="121">
        <f t="shared" si="188"/>
        <v>0</v>
      </c>
      <c r="K462" s="129" t="s">
        <v>400</v>
      </c>
      <c r="L462" s="185"/>
      <c r="M462" s="187"/>
    </row>
    <row r="463" spans="1:13" x14ac:dyDescent="0.25">
      <c r="A463" s="119">
        <f t="shared" si="176"/>
        <v>456</v>
      </c>
      <c r="B463" s="123" t="s">
        <v>35</v>
      </c>
      <c r="C463" s="122"/>
      <c r="D463" s="121">
        <v>0</v>
      </c>
      <c r="E463" s="121">
        <v>0</v>
      </c>
      <c r="F463" s="121">
        <v>0</v>
      </c>
      <c r="G463" s="121">
        <v>0</v>
      </c>
      <c r="H463" s="121">
        <v>0</v>
      </c>
      <c r="I463" s="121">
        <v>0</v>
      </c>
      <c r="J463" s="121">
        <v>0</v>
      </c>
      <c r="K463" s="129"/>
    </row>
    <row r="464" spans="1:13" x14ac:dyDescent="0.25">
      <c r="A464" s="119">
        <f t="shared" si="176"/>
        <v>457</v>
      </c>
      <c r="B464" s="123" t="s">
        <v>29</v>
      </c>
      <c r="C464" s="122"/>
      <c r="D464" s="133">
        <f>SUM(E464:I464)</f>
        <v>0</v>
      </c>
      <c r="E464" s="133">
        <v>0</v>
      </c>
      <c r="F464" s="133">
        <v>0</v>
      </c>
      <c r="G464" s="133">
        <v>0</v>
      </c>
      <c r="H464" s="121">
        <v>0</v>
      </c>
      <c r="I464" s="121">
        <v>0</v>
      </c>
      <c r="J464" s="121">
        <v>0</v>
      </c>
      <c r="K464" s="129"/>
    </row>
    <row r="465" spans="1:11" x14ac:dyDescent="0.25">
      <c r="A465" s="119">
        <f t="shared" si="176"/>
        <v>458</v>
      </c>
      <c r="B465" s="123" t="s">
        <v>28</v>
      </c>
      <c r="C465" s="122"/>
      <c r="D465" s="133">
        <f>SUM(E465:J465)</f>
        <v>0</v>
      </c>
      <c r="E465" s="133">
        <v>0</v>
      </c>
      <c r="F465" s="133">
        <v>0</v>
      </c>
      <c r="G465" s="133">
        <v>0</v>
      </c>
      <c r="H465" s="121">
        <v>0</v>
      </c>
      <c r="I465" s="121">
        <v>0</v>
      </c>
      <c r="J465" s="121">
        <v>0</v>
      </c>
      <c r="K465" s="129"/>
    </row>
    <row r="466" spans="1:11" ht="30" x14ac:dyDescent="0.25">
      <c r="A466" s="119">
        <f t="shared" si="176"/>
        <v>459</v>
      </c>
      <c r="B466" s="123" t="s">
        <v>323</v>
      </c>
      <c r="C466" s="122"/>
      <c r="D466" s="133">
        <v>0</v>
      </c>
      <c r="E466" s="133">
        <v>0</v>
      </c>
      <c r="F466" s="133">
        <v>0</v>
      </c>
      <c r="G466" s="133">
        <v>0</v>
      </c>
      <c r="H466" s="133">
        <v>0</v>
      </c>
      <c r="I466" s="133">
        <v>0</v>
      </c>
      <c r="J466" s="133">
        <v>0</v>
      </c>
      <c r="K466" s="129"/>
    </row>
    <row r="467" spans="1:11" x14ac:dyDescent="0.25">
      <c r="A467" s="119">
        <f t="shared" si="176"/>
        <v>460</v>
      </c>
      <c r="B467" s="123" t="s">
        <v>36</v>
      </c>
      <c r="C467" s="122"/>
      <c r="D467" s="133">
        <v>0</v>
      </c>
      <c r="E467" s="133">
        <v>0</v>
      </c>
      <c r="F467" s="133">
        <v>0</v>
      </c>
      <c r="G467" s="133">
        <v>0</v>
      </c>
      <c r="H467" s="121">
        <v>0</v>
      </c>
      <c r="I467" s="121">
        <v>0</v>
      </c>
      <c r="J467" s="121">
        <v>0</v>
      </c>
      <c r="K467" s="129"/>
    </row>
    <row r="468" spans="1:11" ht="30" x14ac:dyDescent="0.25">
      <c r="A468" s="119">
        <f t="shared" si="176"/>
        <v>461</v>
      </c>
      <c r="B468" s="123" t="s">
        <v>364</v>
      </c>
      <c r="C468" s="122"/>
      <c r="D468" s="133">
        <v>0</v>
      </c>
      <c r="E468" s="133">
        <v>0</v>
      </c>
      <c r="F468" s="133">
        <v>0</v>
      </c>
      <c r="G468" s="133">
        <v>0</v>
      </c>
      <c r="H468" s="133">
        <v>0</v>
      </c>
      <c r="I468" s="133">
        <v>0</v>
      </c>
      <c r="J468" s="133">
        <v>0</v>
      </c>
      <c r="K468" s="129"/>
    </row>
    <row r="469" spans="1:11" ht="30" x14ac:dyDescent="0.25">
      <c r="A469" s="119">
        <f t="shared" si="176"/>
        <v>462</v>
      </c>
      <c r="B469" s="123" t="s">
        <v>329</v>
      </c>
      <c r="C469" s="122"/>
      <c r="D469" s="133">
        <v>0</v>
      </c>
      <c r="E469" s="133">
        <v>0</v>
      </c>
      <c r="F469" s="133">
        <v>0</v>
      </c>
      <c r="G469" s="133">
        <v>0</v>
      </c>
      <c r="H469" s="133">
        <v>0</v>
      </c>
      <c r="I469" s="133">
        <v>0</v>
      </c>
      <c r="J469" s="133">
        <v>0</v>
      </c>
      <c r="K469" s="129"/>
    </row>
    <row r="470" spans="1:11" ht="60" x14ac:dyDescent="0.25">
      <c r="A470" s="119">
        <f t="shared" si="176"/>
        <v>463</v>
      </c>
      <c r="B470" s="123" t="s">
        <v>392</v>
      </c>
      <c r="C470" s="122" t="s">
        <v>155</v>
      </c>
      <c r="D470" s="121">
        <f>SUM(D472:D475)</f>
        <v>0</v>
      </c>
      <c r="E470" s="121">
        <f t="shared" ref="E470:J470" si="189">SUM(E472:E475)</f>
        <v>0</v>
      </c>
      <c r="F470" s="121">
        <f t="shared" si="189"/>
        <v>0</v>
      </c>
      <c r="G470" s="121">
        <f t="shared" si="189"/>
        <v>0</v>
      </c>
      <c r="H470" s="121">
        <f t="shared" si="189"/>
        <v>0</v>
      </c>
      <c r="I470" s="121">
        <f t="shared" si="189"/>
        <v>0</v>
      </c>
      <c r="J470" s="121">
        <f t="shared" si="189"/>
        <v>0</v>
      </c>
      <c r="K470" s="129" t="s">
        <v>413</v>
      </c>
    </row>
    <row r="471" spans="1:11" x14ac:dyDescent="0.25">
      <c r="A471" s="119">
        <f t="shared" si="176"/>
        <v>464</v>
      </c>
      <c r="B471" s="123" t="s">
        <v>35</v>
      </c>
      <c r="C471" s="122"/>
      <c r="D471" s="121">
        <v>0</v>
      </c>
      <c r="E471" s="121">
        <v>0</v>
      </c>
      <c r="F471" s="121">
        <v>0</v>
      </c>
      <c r="G471" s="121">
        <v>0</v>
      </c>
      <c r="H471" s="121">
        <v>0</v>
      </c>
      <c r="I471" s="121">
        <v>0</v>
      </c>
      <c r="J471" s="121">
        <v>0</v>
      </c>
      <c r="K471" s="129"/>
    </row>
    <row r="472" spans="1:11" x14ac:dyDescent="0.25">
      <c r="A472" s="119">
        <f t="shared" si="176"/>
        <v>465</v>
      </c>
      <c r="B472" s="123" t="s">
        <v>29</v>
      </c>
      <c r="C472" s="122"/>
      <c r="D472" s="133">
        <f>SUM(E472:I472)</f>
        <v>0</v>
      </c>
      <c r="E472" s="133">
        <v>0</v>
      </c>
      <c r="F472" s="133">
        <v>0</v>
      </c>
      <c r="G472" s="133">
        <v>0</v>
      </c>
      <c r="H472" s="121">
        <v>0</v>
      </c>
      <c r="I472" s="121">
        <v>0</v>
      </c>
      <c r="J472" s="121">
        <v>0</v>
      </c>
      <c r="K472" s="129"/>
    </row>
    <row r="473" spans="1:11" x14ac:dyDescent="0.25">
      <c r="A473" s="119">
        <f t="shared" si="176"/>
        <v>466</v>
      </c>
      <c r="B473" s="123" t="s">
        <v>28</v>
      </c>
      <c r="C473" s="122"/>
      <c r="D473" s="133">
        <f>SUM(E473:I473)</f>
        <v>0</v>
      </c>
      <c r="E473" s="133">
        <v>0</v>
      </c>
      <c r="F473" s="133">
        <v>0</v>
      </c>
      <c r="G473" s="133">
        <v>0</v>
      </c>
      <c r="H473" s="121">
        <v>0</v>
      </c>
      <c r="I473" s="121">
        <v>0</v>
      </c>
      <c r="J473" s="121">
        <v>0</v>
      </c>
      <c r="K473" s="129"/>
    </row>
    <row r="474" spans="1:11" ht="30" x14ac:dyDescent="0.25">
      <c r="A474" s="119">
        <f t="shared" si="176"/>
        <v>467</v>
      </c>
      <c r="B474" s="123" t="s">
        <v>323</v>
      </c>
      <c r="C474" s="122"/>
      <c r="D474" s="133">
        <v>0</v>
      </c>
      <c r="E474" s="133">
        <v>0</v>
      </c>
      <c r="F474" s="133">
        <v>0</v>
      </c>
      <c r="G474" s="133">
        <v>0</v>
      </c>
      <c r="H474" s="133">
        <v>0</v>
      </c>
      <c r="I474" s="133">
        <v>0</v>
      </c>
      <c r="J474" s="133">
        <v>0</v>
      </c>
      <c r="K474" s="129"/>
    </row>
    <row r="475" spans="1:11" x14ac:dyDescent="0.25">
      <c r="A475" s="119">
        <f t="shared" si="176"/>
        <v>468</v>
      </c>
      <c r="B475" s="123" t="s">
        <v>36</v>
      </c>
      <c r="C475" s="122"/>
      <c r="D475" s="133">
        <v>0</v>
      </c>
      <c r="E475" s="133">
        <v>0</v>
      </c>
      <c r="F475" s="133">
        <v>0</v>
      </c>
      <c r="G475" s="133">
        <v>0</v>
      </c>
      <c r="H475" s="121">
        <v>0</v>
      </c>
      <c r="I475" s="121">
        <v>0</v>
      </c>
      <c r="J475" s="121"/>
      <c r="K475" s="129"/>
    </row>
    <row r="476" spans="1:11" ht="30" x14ac:dyDescent="0.25">
      <c r="A476" s="119">
        <f t="shared" si="176"/>
        <v>469</v>
      </c>
      <c r="B476" s="123" t="s">
        <v>364</v>
      </c>
      <c r="C476" s="122"/>
      <c r="D476" s="133">
        <v>0</v>
      </c>
      <c r="E476" s="133">
        <v>0</v>
      </c>
      <c r="F476" s="133">
        <v>0</v>
      </c>
      <c r="G476" s="133">
        <v>0</v>
      </c>
      <c r="H476" s="133">
        <v>0</v>
      </c>
      <c r="I476" s="133">
        <v>0</v>
      </c>
      <c r="J476" s="133">
        <v>0</v>
      </c>
      <c r="K476" s="129"/>
    </row>
    <row r="477" spans="1:11" ht="30" x14ac:dyDescent="0.25">
      <c r="A477" s="119">
        <f t="shared" si="176"/>
        <v>470</v>
      </c>
      <c r="B477" s="123" t="s">
        <v>329</v>
      </c>
      <c r="C477" s="122"/>
      <c r="D477" s="133">
        <v>0</v>
      </c>
      <c r="E477" s="133">
        <v>0</v>
      </c>
      <c r="F477" s="133">
        <v>0</v>
      </c>
      <c r="G477" s="133">
        <v>0</v>
      </c>
      <c r="H477" s="133">
        <v>0</v>
      </c>
      <c r="I477" s="133">
        <v>0</v>
      </c>
      <c r="J477" s="133">
        <v>0</v>
      </c>
      <c r="K477" s="129"/>
    </row>
    <row r="481" spans="1:2" ht="31.5" customHeight="1" x14ac:dyDescent="0.2">
      <c r="A481" s="138"/>
      <c r="B481" s="138"/>
    </row>
    <row r="482" spans="1:2" ht="18" x14ac:dyDescent="0.2">
      <c r="B482" s="139"/>
    </row>
  </sheetData>
  <mergeCells count="35">
    <mergeCell ref="L243:M243"/>
    <mergeCell ref="L340:M340"/>
    <mergeCell ref="L421:P421"/>
    <mergeCell ref="L462:M462"/>
    <mergeCell ref="L209:M209"/>
    <mergeCell ref="L226:O226"/>
    <mergeCell ref="L235:N235"/>
    <mergeCell ref="L50:P50"/>
    <mergeCell ref="L103:Q103"/>
    <mergeCell ref="L168:P168"/>
    <mergeCell ref="L10:P10"/>
    <mergeCell ref="L19:P19"/>
    <mergeCell ref="L33:M33"/>
    <mergeCell ref="L42:M42"/>
    <mergeCell ref="L36:M36"/>
    <mergeCell ref="L119:N119"/>
    <mergeCell ref="L127:N127"/>
    <mergeCell ref="L135:N135"/>
    <mergeCell ref="L70:M70"/>
    <mergeCell ref="L72:M72"/>
    <mergeCell ref="B396:K396"/>
    <mergeCell ref="B437:K437"/>
    <mergeCell ref="D6:I6"/>
    <mergeCell ref="B283:K283"/>
    <mergeCell ref="B217:K217"/>
    <mergeCell ref="B159:K159"/>
    <mergeCell ref="B58:K58"/>
    <mergeCell ref="B16:K16"/>
    <mergeCell ref="K6:K7"/>
    <mergeCell ref="A4:E4"/>
    <mergeCell ref="A6:A7"/>
    <mergeCell ref="B6:B7"/>
    <mergeCell ref="C6:C7"/>
    <mergeCell ref="G1:K1"/>
    <mergeCell ref="F2:K3"/>
  </mergeCells>
  <pageMargins left="0.78740157480314965" right="0.78740157480314965" top="1.1811023622047245" bottom="0.59055118110236227" header="0" footer="0"/>
  <pageSetup paperSize="9" scale="75" fitToHeight="0" orientation="landscape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53"/>
  <sheetViews>
    <sheetView view="pageBreakPreview" topLeftCell="A4" zoomScale="60" zoomScaleNormal="100" workbookViewId="0">
      <selection activeCell="C35" sqref="C35"/>
    </sheetView>
  </sheetViews>
  <sheetFormatPr defaultRowHeight="15.75" x14ac:dyDescent="0.25"/>
  <cols>
    <col min="1" max="1" width="5.625" customWidth="1"/>
    <col min="2" max="2" width="24.75" customWidth="1"/>
    <col min="3" max="3" width="20.625" customWidth="1"/>
    <col min="4" max="4" width="11.875" customWidth="1"/>
    <col min="5" max="5" width="10.125" bestFit="1" customWidth="1"/>
    <col min="8" max="8" width="10.625" customWidth="1"/>
    <col min="9" max="9" width="9.25" bestFit="1" customWidth="1"/>
    <col min="11" max="11" width="10.125" bestFit="1" customWidth="1"/>
    <col min="12" max="12" width="10.125" style="99" bestFit="1" customWidth="1"/>
  </cols>
  <sheetData>
    <row r="3" spans="1:17" ht="92.25" customHeight="1" x14ac:dyDescent="0.25">
      <c r="A3" s="193" t="s">
        <v>302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</row>
    <row r="6" spans="1:17" ht="108" customHeight="1" x14ac:dyDescent="0.25">
      <c r="A6" s="194" t="s">
        <v>303</v>
      </c>
      <c r="B6" s="195" t="s">
        <v>304</v>
      </c>
      <c r="C6" s="194" t="s">
        <v>305</v>
      </c>
      <c r="D6" s="194" t="s">
        <v>306</v>
      </c>
      <c r="E6" s="194" t="s">
        <v>307</v>
      </c>
      <c r="F6" s="194"/>
      <c r="G6" s="194" t="s">
        <v>308</v>
      </c>
      <c r="H6" s="194"/>
      <c r="I6" s="194" t="s">
        <v>309</v>
      </c>
      <c r="J6" s="194"/>
      <c r="K6" s="194"/>
      <c r="L6" s="194"/>
      <c r="M6" s="194"/>
      <c r="N6" s="194"/>
      <c r="O6" s="194"/>
      <c r="P6" s="194"/>
      <c r="Q6" s="194"/>
    </row>
    <row r="7" spans="1:17" ht="102" x14ac:dyDescent="0.25">
      <c r="A7" s="194"/>
      <c r="B7" s="196"/>
      <c r="C7" s="194"/>
      <c r="D7" s="194"/>
      <c r="E7" s="100" t="s">
        <v>310</v>
      </c>
      <c r="F7" s="100" t="s">
        <v>311</v>
      </c>
      <c r="G7" s="100" t="s">
        <v>312</v>
      </c>
      <c r="H7" s="100" t="s">
        <v>313</v>
      </c>
      <c r="I7" s="100" t="s">
        <v>314</v>
      </c>
      <c r="J7" s="100">
        <v>2017</v>
      </c>
      <c r="K7" s="100">
        <v>2018</v>
      </c>
      <c r="L7" s="102">
        <v>2019</v>
      </c>
      <c r="M7" s="100">
        <v>2020</v>
      </c>
      <c r="N7" s="100">
        <v>2021</v>
      </c>
      <c r="O7" s="100">
        <v>2022</v>
      </c>
      <c r="P7" s="102">
        <v>2023</v>
      </c>
      <c r="Q7" s="102">
        <v>2024</v>
      </c>
    </row>
    <row r="8" spans="1:17" x14ac:dyDescent="0.25">
      <c r="A8" s="100">
        <v>1</v>
      </c>
      <c r="B8" s="100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  <c r="J8" s="100">
        <v>10</v>
      </c>
      <c r="K8" s="100">
        <v>11</v>
      </c>
      <c r="L8" s="102">
        <v>12</v>
      </c>
      <c r="M8" s="100">
        <v>13</v>
      </c>
      <c r="N8" s="100">
        <v>14</v>
      </c>
      <c r="O8" s="100">
        <v>15</v>
      </c>
      <c r="P8" s="102">
        <v>16</v>
      </c>
      <c r="Q8" s="102">
        <v>17</v>
      </c>
    </row>
    <row r="9" spans="1:17" ht="51" x14ac:dyDescent="0.25">
      <c r="A9" s="100">
        <v>1</v>
      </c>
      <c r="B9" s="100" t="s">
        <v>315</v>
      </c>
      <c r="C9" s="100" t="s">
        <v>316</v>
      </c>
      <c r="D9" s="100" t="s">
        <v>317</v>
      </c>
      <c r="E9" s="103">
        <f>I10</f>
        <v>171471.82</v>
      </c>
      <c r="F9" s="100"/>
      <c r="G9" s="100" t="s">
        <v>318</v>
      </c>
      <c r="H9" s="100">
        <v>2121</v>
      </c>
      <c r="I9" s="100"/>
      <c r="J9" s="100"/>
      <c r="K9" s="100"/>
      <c r="L9" s="102"/>
      <c r="M9" s="100"/>
      <c r="N9" s="100"/>
      <c r="O9" s="100"/>
      <c r="P9" s="104"/>
      <c r="Q9" s="104"/>
    </row>
    <row r="10" spans="1:17" x14ac:dyDescent="0.25">
      <c r="A10" s="101">
        <f t="shared" ref="A10:A53" si="0">1+A9</f>
        <v>2</v>
      </c>
      <c r="B10" s="101" t="s">
        <v>319</v>
      </c>
      <c r="C10" s="101"/>
      <c r="D10" s="100"/>
      <c r="E10" s="100"/>
      <c r="F10" s="100"/>
      <c r="G10" s="100"/>
      <c r="H10" s="101"/>
      <c r="I10" s="105">
        <f>SUM(I11:I17)-I14-I15</f>
        <v>171471.82</v>
      </c>
      <c r="J10" s="105">
        <f t="shared" ref="J10:Q10" si="1">SUM(J11:J17)-J14</f>
        <v>0</v>
      </c>
      <c r="K10" s="105">
        <f>SUM(K11:K17)-K14-K15</f>
        <v>0</v>
      </c>
      <c r="L10" s="105">
        <f>SUM(L11:L17)-L14-L15</f>
        <v>24515.22</v>
      </c>
      <c r="M10" s="105">
        <f>SUM(M11:M17)-M14-M15</f>
        <v>146956.6</v>
      </c>
      <c r="N10" s="105">
        <f t="shared" si="1"/>
        <v>0</v>
      </c>
      <c r="O10" s="105">
        <f t="shared" si="1"/>
        <v>0</v>
      </c>
      <c r="P10" s="105">
        <f t="shared" si="1"/>
        <v>0</v>
      </c>
      <c r="Q10" s="105">
        <f t="shared" si="1"/>
        <v>0</v>
      </c>
    </row>
    <row r="11" spans="1:17" x14ac:dyDescent="0.25">
      <c r="A11" s="101">
        <f t="shared" si="0"/>
        <v>3</v>
      </c>
      <c r="B11" s="100" t="s">
        <v>320</v>
      </c>
      <c r="C11" s="100"/>
      <c r="D11" s="100"/>
      <c r="E11" s="100"/>
      <c r="F11" s="100"/>
      <c r="G11" s="100"/>
      <c r="H11" s="100"/>
      <c r="I11" s="105">
        <f t="shared" ref="I11:I17" si="2">J11+K11+L11+M11+N11+O11</f>
        <v>0</v>
      </c>
      <c r="J11" s="105"/>
      <c r="K11" s="105"/>
      <c r="L11" s="106"/>
      <c r="M11" s="105"/>
      <c r="N11" s="105"/>
      <c r="O11" s="105"/>
      <c r="P11" s="104"/>
      <c r="Q11" s="104"/>
    </row>
    <row r="12" spans="1:17" x14ac:dyDescent="0.25">
      <c r="A12" s="101">
        <f t="shared" si="0"/>
        <v>4</v>
      </c>
      <c r="B12" s="100" t="s">
        <v>321</v>
      </c>
      <c r="C12" s="100"/>
      <c r="D12" s="100"/>
      <c r="E12" s="100"/>
      <c r="F12" s="100"/>
      <c r="G12" s="100"/>
      <c r="H12" s="100"/>
      <c r="I12" s="105">
        <f t="shared" si="2"/>
        <v>0</v>
      </c>
      <c r="J12" s="105"/>
      <c r="K12" s="105"/>
      <c r="L12" s="106"/>
      <c r="M12" s="105"/>
      <c r="N12" s="105"/>
      <c r="O12" s="105"/>
      <c r="P12" s="104"/>
      <c r="Q12" s="104"/>
    </row>
    <row r="13" spans="1:17" x14ac:dyDescent="0.25">
      <c r="A13" s="101">
        <f t="shared" si="0"/>
        <v>5</v>
      </c>
      <c r="B13" s="107" t="s">
        <v>322</v>
      </c>
      <c r="C13" s="100"/>
      <c r="D13" s="100"/>
      <c r="E13" s="100"/>
      <c r="F13" s="100"/>
      <c r="G13" s="100"/>
      <c r="H13" s="100"/>
      <c r="I13" s="105">
        <f t="shared" si="2"/>
        <v>171471.82</v>
      </c>
      <c r="J13" s="105">
        <v>0</v>
      </c>
      <c r="K13" s="105">
        <v>0</v>
      </c>
      <c r="L13" s="106">
        <v>24515.22</v>
      </c>
      <c r="M13" s="105">
        <v>146956.6</v>
      </c>
      <c r="N13" s="105">
        <v>0</v>
      </c>
      <c r="O13" s="105">
        <v>0</v>
      </c>
      <c r="P13" s="104"/>
      <c r="Q13" s="104"/>
    </row>
    <row r="14" spans="1:17" ht="25.5" x14ac:dyDescent="0.25">
      <c r="A14" s="101">
        <f t="shared" si="0"/>
        <v>6</v>
      </c>
      <c r="B14" s="100" t="s">
        <v>323</v>
      </c>
      <c r="C14" s="100"/>
      <c r="D14" s="100"/>
      <c r="E14" s="100"/>
      <c r="F14" s="100"/>
      <c r="G14" s="100"/>
      <c r="H14" s="100"/>
      <c r="I14" s="105">
        <f t="shared" si="2"/>
        <v>0</v>
      </c>
      <c r="J14" s="105"/>
      <c r="K14" s="105"/>
      <c r="L14" s="106"/>
      <c r="M14" s="105"/>
      <c r="N14" s="105"/>
      <c r="O14" s="105"/>
      <c r="P14" s="104"/>
      <c r="Q14" s="104"/>
    </row>
    <row r="15" spans="1:17" x14ac:dyDescent="0.25">
      <c r="A15" s="101">
        <f t="shared" si="0"/>
        <v>7</v>
      </c>
      <c r="B15" s="100" t="s">
        <v>36</v>
      </c>
      <c r="C15" s="100"/>
      <c r="D15" s="100"/>
      <c r="E15" s="100"/>
      <c r="F15" s="100"/>
      <c r="G15" s="100"/>
      <c r="H15" s="100"/>
      <c r="I15" s="105">
        <f t="shared" si="2"/>
        <v>0</v>
      </c>
      <c r="J15" s="105"/>
      <c r="K15" s="105">
        <f>K17</f>
        <v>0</v>
      </c>
      <c r="L15" s="105">
        <f>L17</f>
        <v>0</v>
      </c>
      <c r="M15" s="105">
        <f>M17</f>
        <v>0</v>
      </c>
      <c r="N15" s="105"/>
      <c r="O15" s="105"/>
      <c r="P15" s="104"/>
      <c r="Q15" s="104"/>
    </row>
    <row r="16" spans="1:17" ht="38.25" x14ac:dyDescent="0.25">
      <c r="A16" s="101">
        <f t="shared" si="0"/>
        <v>8</v>
      </c>
      <c r="B16" s="100" t="s">
        <v>324</v>
      </c>
      <c r="C16" s="100"/>
      <c r="D16" s="100"/>
      <c r="E16" s="100"/>
      <c r="F16" s="100"/>
      <c r="G16" s="100"/>
      <c r="H16" s="100"/>
      <c r="I16" s="105">
        <f t="shared" si="2"/>
        <v>0</v>
      </c>
      <c r="J16" s="105"/>
      <c r="K16" s="105"/>
      <c r="L16" s="106"/>
      <c r="M16" s="105"/>
      <c r="N16" s="105"/>
      <c r="O16" s="105"/>
      <c r="P16" s="104"/>
      <c r="Q16" s="104"/>
    </row>
    <row r="17" spans="1:17" ht="25.5" x14ac:dyDescent="0.25">
      <c r="A17" s="101">
        <f t="shared" si="0"/>
        <v>9</v>
      </c>
      <c r="B17" s="100" t="s">
        <v>325</v>
      </c>
      <c r="C17" s="100"/>
      <c r="D17" s="100"/>
      <c r="E17" s="100"/>
      <c r="F17" s="100"/>
      <c r="G17" s="100"/>
      <c r="H17" s="100"/>
      <c r="I17" s="105">
        <f t="shared" si="2"/>
        <v>0</v>
      </c>
      <c r="J17" s="105">
        <v>0</v>
      </c>
      <c r="K17" s="105">
        <v>0</v>
      </c>
      <c r="L17" s="106">
        <v>0</v>
      </c>
      <c r="M17" s="105">
        <v>0</v>
      </c>
      <c r="N17" s="105">
        <v>0</v>
      </c>
      <c r="O17" s="105">
        <v>0</v>
      </c>
      <c r="P17" s="104"/>
      <c r="Q17" s="104"/>
    </row>
    <row r="18" spans="1:17" ht="76.5" x14ac:dyDescent="0.25">
      <c r="A18" s="101">
        <f t="shared" si="0"/>
        <v>10</v>
      </c>
      <c r="B18" s="100" t="s">
        <v>326</v>
      </c>
      <c r="C18" s="100" t="s">
        <v>327</v>
      </c>
      <c r="D18" s="100" t="s">
        <v>317</v>
      </c>
      <c r="E18" s="103">
        <f>I19</f>
        <v>8000</v>
      </c>
      <c r="F18" s="100"/>
      <c r="G18" s="100" t="s">
        <v>328</v>
      </c>
      <c r="H18" s="100">
        <v>2019</v>
      </c>
      <c r="I18" s="100"/>
      <c r="J18" s="100"/>
      <c r="K18" s="100"/>
      <c r="L18" s="102"/>
      <c r="M18" s="100"/>
      <c r="N18" s="100"/>
      <c r="O18" s="100"/>
      <c r="P18" s="104"/>
      <c r="Q18" s="104"/>
    </row>
    <row r="19" spans="1:17" x14ac:dyDescent="0.25">
      <c r="A19" s="101">
        <f t="shared" si="0"/>
        <v>11</v>
      </c>
      <c r="B19" s="101" t="s">
        <v>319</v>
      </c>
      <c r="C19" s="101"/>
      <c r="D19" s="100"/>
      <c r="E19" s="100"/>
      <c r="F19" s="100"/>
      <c r="G19" s="100"/>
      <c r="H19" s="101"/>
      <c r="I19" s="105">
        <f>SUM(I20:I26)-I23</f>
        <v>8000</v>
      </c>
      <c r="J19" s="105">
        <f>SUM(J20:J26)-J23</f>
        <v>0</v>
      </c>
      <c r="K19" s="105">
        <f>SUM(K20:K26)-K23</f>
        <v>0</v>
      </c>
      <c r="L19" s="106">
        <f>SUM(L20:L26)-L23</f>
        <v>8000</v>
      </c>
      <c r="M19" s="105">
        <v>0</v>
      </c>
      <c r="N19" s="105">
        <f>SUM(N20:N26)-N23</f>
        <v>0</v>
      </c>
      <c r="O19" s="105">
        <f>SUM(O20:O26)-O23</f>
        <v>0</v>
      </c>
      <c r="P19" s="104"/>
      <c r="Q19" s="104"/>
    </row>
    <row r="20" spans="1:17" x14ac:dyDescent="0.25">
      <c r="A20" s="101">
        <f t="shared" si="0"/>
        <v>12</v>
      </c>
      <c r="B20" s="100" t="s">
        <v>320</v>
      </c>
      <c r="C20" s="100"/>
      <c r="D20" s="100"/>
      <c r="E20" s="100"/>
      <c r="F20" s="100"/>
      <c r="G20" s="100"/>
      <c r="H20" s="100"/>
      <c r="I20" s="105">
        <f t="shared" ref="I20:I26" si="3">J20+K20+L20+M20+N20+O20</f>
        <v>0</v>
      </c>
      <c r="J20" s="105"/>
      <c r="K20" s="105"/>
      <c r="L20" s="106"/>
      <c r="M20" s="105"/>
      <c r="N20" s="105"/>
      <c r="O20" s="105"/>
      <c r="P20" s="104"/>
      <c r="Q20" s="104"/>
    </row>
    <row r="21" spans="1:17" x14ac:dyDescent="0.25">
      <c r="A21" s="101">
        <f t="shared" si="0"/>
        <v>13</v>
      </c>
      <c r="B21" s="100" t="s">
        <v>321</v>
      </c>
      <c r="C21" s="100"/>
      <c r="D21" s="100"/>
      <c r="E21" s="100"/>
      <c r="F21" s="100"/>
      <c r="G21" s="100"/>
      <c r="H21" s="100"/>
      <c r="I21" s="105">
        <f t="shared" si="3"/>
        <v>0</v>
      </c>
      <c r="J21" s="105">
        <v>0</v>
      </c>
      <c r="K21" s="105">
        <v>0</v>
      </c>
      <c r="L21" s="106"/>
      <c r="M21" s="105"/>
      <c r="N21" s="105"/>
      <c r="O21" s="105"/>
      <c r="P21" s="104"/>
      <c r="Q21" s="104"/>
    </row>
    <row r="22" spans="1:17" x14ac:dyDescent="0.25">
      <c r="A22" s="101">
        <f t="shared" si="0"/>
        <v>14</v>
      </c>
      <c r="B22" s="100" t="s">
        <v>322</v>
      </c>
      <c r="C22" s="100"/>
      <c r="D22" s="100"/>
      <c r="E22" s="100"/>
      <c r="F22" s="100"/>
      <c r="G22" s="100"/>
      <c r="H22" s="100"/>
      <c r="I22" s="105">
        <f t="shared" si="3"/>
        <v>8000</v>
      </c>
      <c r="J22" s="105">
        <v>0</v>
      </c>
      <c r="K22" s="105">
        <v>0</v>
      </c>
      <c r="L22" s="106">
        <v>8000</v>
      </c>
      <c r="M22" s="105">
        <v>0</v>
      </c>
      <c r="N22" s="105">
        <v>0</v>
      </c>
      <c r="O22" s="105">
        <v>0</v>
      </c>
      <c r="P22" s="104"/>
      <c r="Q22" s="104"/>
    </row>
    <row r="23" spans="1:17" ht="25.5" x14ac:dyDescent="0.25">
      <c r="A23" s="101">
        <f t="shared" si="0"/>
        <v>15</v>
      </c>
      <c r="B23" s="100" t="s">
        <v>323</v>
      </c>
      <c r="C23" s="100"/>
      <c r="D23" s="100"/>
      <c r="E23" s="100"/>
      <c r="F23" s="100"/>
      <c r="G23" s="100"/>
      <c r="H23" s="100"/>
      <c r="I23" s="105">
        <f t="shared" si="3"/>
        <v>0</v>
      </c>
      <c r="J23" s="105"/>
      <c r="K23" s="105"/>
      <c r="L23" s="106"/>
      <c r="M23" s="105"/>
      <c r="N23" s="105"/>
      <c r="O23" s="105"/>
      <c r="P23" s="104"/>
      <c r="Q23" s="104"/>
    </row>
    <row r="24" spans="1:17" x14ac:dyDescent="0.25">
      <c r="A24" s="101">
        <f t="shared" si="0"/>
        <v>16</v>
      </c>
      <c r="B24" s="100" t="s">
        <v>36</v>
      </c>
      <c r="C24" s="100"/>
      <c r="D24" s="100"/>
      <c r="E24" s="100"/>
      <c r="F24" s="100"/>
      <c r="G24" s="100"/>
      <c r="H24" s="100"/>
      <c r="I24" s="105">
        <f t="shared" si="3"/>
        <v>0</v>
      </c>
      <c r="J24" s="105"/>
      <c r="K24" s="105"/>
      <c r="L24" s="106"/>
      <c r="M24" s="105"/>
      <c r="N24" s="105"/>
      <c r="O24" s="105"/>
      <c r="P24" s="104"/>
      <c r="Q24" s="104"/>
    </row>
    <row r="25" spans="1:17" ht="38.25" x14ac:dyDescent="0.25">
      <c r="A25" s="101">
        <f t="shared" si="0"/>
        <v>17</v>
      </c>
      <c r="B25" s="100" t="s">
        <v>324</v>
      </c>
      <c r="C25" s="100"/>
      <c r="D25" s="100"/>
      <c r="E25" s="100"/>
      <c r="F25" s="100"/>
      <c r="G25" s="100"/>
      <c r="H25" s="100"/>
      <c r="I25" s="105">
        <f t="shared" si="3"/>
        <v>0</v>
      </c>
      <c r="J25" s="105"/>
      <c r="K25" s="105"/>
      <c r="L25" s="106"/>
      <c r="M25" s="105"/>
      <c r="N25" s="105"/>
      <c r="O25" s="105"/>
      <c r="P25" s="104"/>
      <c r="Q25" s="104"/>
    </row>
    <row r="26" spans="1:17" ht="25.5" x14ac:dyDescent="0.25">
      <c r="A26" s="101">
        <f t="shared" si="0"/>
        <v>18</v>
      </c>
      <c r="B26" s="100" t="s">
        <v>329</v>
      </c>
      <c r="C26" s="100"/>
      <c r="D26" s="100"/>
      <c r="E26" s="100"/>
      <c r="F26" s="100"/>
      <c r="G26" s="100"/>
      <c r="H26" s="100"/>
      <c r="I26" s="105">
        <f t="shared" si="3"/>
        <v>0</v>
      </c>
      <c r="J26" s="105">
        <v>0</v>
      </c>
      <c r="K26" s="105">
        <v>0</v>
      </c>
      <c r="L26" s="106">
        <v>0</v>
      </c>
      <c r="M26" s="105">
        <v>0</v>
      </c>
      <c r="N26" s="105">
        <v>0</v>
      </c>
      <c r="O26" s="105">
        <v>0</v>
      </c>
      <c r="P26" s="104"/>
      <c r="Q26" s="104"/>
    </row>
    <row r="27" spans="1:17" ht="51" x14ac:dyDescent="0.25">
      <c r="A27" s="101">
        <f t="shared" si="0"/>
        <v>19</v>
      </c>
      <c r="B27" s="107" t="s">
        <v>330</v>
      </c>
      <c r="C27" s="100" t="s">
        <v>327</v>
      </c>
      <c r="D27" s="100" t="s">
        <v>317</v>
      </c>
      <c r="E27" s="103">
        <f>I28</f>
        <v>0</v>
      </c>
      <c r="F27" s="100"/>
      <c r="G27" s="100" t="s">
        <v>331</v>
      </c>
      <c r="H27" s="100">
        <v>2020</v>
      </c>
      <c r="I27" s="100"/>
      <c r="J27" s="100"/>
      <c r="K27" s="100"/>
      <c r="L27" s="102"/>
      <c r="M27" s="100"/>
      <c r="N27" s="100"/>
      <c r="O27" s="100"/>
      <c r="P27" s="104"/>
      <c r="Q27" s="104"/>
    </row>
    <row r="28" spans="1:17" x14ac:dyDescent="0.25">
      <c r="A28" s="101">
        <f t="shared" si="0"/>
        <v>20</v>
      </c>
      <c r="B28" s="108" t="s">
        <v>319</v>
      </c>
      <c r="C28" s="101"/>
      <c r="D28" s="100"/>
      <c r="E28" s="100"/>
      <c r="F28" s="100"/>
      <c r="G28" s="100"/>
      <c r="H28" s="101"/>
      <c r="I28" s="105">
        <f t="shared" ref="I28:O28" si="4">SUM(I29:I35)-I32</f>
        <v>0</v>
      </c>
      <c r="J28" s="105">
        <f t="shared" si="4"/>
        <v>0</v>
      </c>
      <c r="K28" s="105">
        <f t="shared" si="4"/>
        <v>0</v>
      </c>
      <c r="L28" s="106">
        <f t="shared" si="4"/>
        <v>0</v>
      </c>
      <c r="M28" s="106">
        <f t="shared" si="4"/>
        <v>0</v>
      </c>
      <c r="N28" s="105">
        <f t="shared" si="4"/>
        <v>0</v>
      </c>
      <c r="O28" s="105">
        <f t="shared" si="4"/>
        <v>0</v>
      </c>
      <c r="P28" s="104"/>
      <c r="Q28" s="104"/>
    </row>
    <row r="29" spans="1:17" x14ac:dyDescent="0.25">
      <c r="A29" s="101">
        <f t="shared" si="0"/>
        <v>21</v>
      </c>
      <c r="B29" s="107" t="s">
        <v>320</v>
      </c>
      <c r="C29" s="100"/>
      <c r="D29" s="100"/>
      <c r="E29" s="100"/>
      <c r="F29" s="100"/>
      <c r="G29" s="100"/>
      <c r="H29" s="100"/>
      <c r="I29" s="105">
        <f t="shared" ref="I29:I35" si="5">J29+K29+L29+M29+N29+O29</f>
        <v>0</v>
      </c>
      <c r="J29" s="105"/>
      <c r="K29" s="105"/>
      <c r="L29" s="106"/>
      <c r="M29" s="105"/>
      <c r="N29" s="105"/>
      <c r="O29" s="105"/>
      <c r="P29" s="104"/>
      <c r="Q29" s="104"/>
    </row>
    <row r="30" spans="1:17" x14ac:dyDescent="0.25">
      <c r="A30" s="101">
        <f t="shared" si="0"/>
        <v>22</v>
      </c>
      <c r="B30" s="107" t="s">
        <v>321</v>
      </c>
      <c r="C30" s="100"/>
      <c r="D30" s="100"/>
      <c r="E30" s="100"/>
      <c r="F30" s="100"/>
      <c r="G30" s="100"/>
      <c r="H30" s="100"/>
      <c r="I30" s="105">
        <f t="shared" si="5"/>
        <v>0</v>
      </c>
      <c r="J30" s="105">
        <v>0</v>
      </c>
      <c r="K30" s="105">
        <v>0</v>
      </c>
      <c r="L30" s="106">
        <v>0</v>
      </c>
      <c r="M30" s="105">
        <v>0</v>
      </c>
      <c r="N30" s="105">
        <v>0</v>
      </c>
      <c r="O30" s="105"/>
      <c r="P30" s="104"/>
      <c r="Q30" s="104"/>
    </row>
    <row r="31" spans="1:17" x14ac:dyDescent="0.25">
      <c r="A31" s="101">
        <f t="shared" si="0"/>
        <v>23</v>
      </c>
      <c r="B31" s="107" t="s">
        <v>322</v>
      </c>
      <c r="C31" s="100"/>
      <c r="D31" s="100"/>
      <c r="E31" s="100"/>
      <c r="F31" s="100"/>
      <c r="G31" s="100"/>
      <c r="H31" s="100"/>
      <c r="I31" s="105">
        <f t="shared" si="5"/>
        <v>0</v>
      </c>
      <c r="J31" s="105">
        <v>0</v>
      </c>
      <c r="K31" s="105">
        <v>0</v>
      </c>
      <c r="L31" s="106">
        <v>0</v>
      </c>
      <c r="M31" s="105">
        <v>0</v>
      </c>
      <c r="N31" s="105">
        <v>0</v>
      </c>
      <c r="O31" s="105">
        <v>0</v>
      </c>
      <c r="P31" s="104"/>
      <c r="Q31" s="104"/>
    </row>
    <row r="32" spans="1:17" ht="25.5" x14ac:dyDescent="0.25">
      <c r="A32" s="101">
        <f t="shared" si="0"/>
        <v>24</v>
      </c>
      <c r="B32" s="107" t="s">
        <v>323</v>
      </c>
      <c r="C32" s="100"/>
      <c r="D32" s="100"/>
      <c r="E32" s="100"/>
      <c r="F32" s="100"/>
      <c r="G32" s="100"/>
      <c r="H32" s="100"/>
      <c r="I32" s="105">
        <f t="shared" si="5"/>
        <v>0</v>
      </c>
      <c r="J32" s="105">
        <f>J31</f>
        <v>0</v>
      </c>
      <c r="K32" s="105">
        <f>K31</f>
        <v>0</v>
      </c>
      <c r="L32" s="106">
        <f>L31</f>
        <v>0</v>
      </c>
      <c r="M32" s="105">
        <f>M31</f>
        <v>0</v>
      </c>
      <c r="N32" s="105"/>
      <c r="O32" s="105"/>
      <c r="P32" s="104"/>
      <c r="Q32" s="104"/>
    </row>
    <row r="33" spans="1:17" x14ac:dyDescent="0.25">
      <c r="A33" s="101">
        <f t="shared" si="0"/>
        <v>25</v>
      </c>
      <c r="B33" s="107" t="s">
        <v>36</v>
      </c>
      <c r="C33" s="100"/>
      <c r="D33" s="100"/>
      <c r="E33" s="100"/>
      <c r="F33" s="100"/>
      <c r="G33" s="100"/>
      <c r="H33" s="100"/>
      <c r="I33" s="105">
        <f t="shared" si="5"/>
        <v>0</v>
      </c>
      <c r="J33" s="105"/>
      <c r="K33" s="105"/>
      <c r="L33" s="106"/>
      <c r="M33" s="105"/>
      <c r="N33" s="105"/>
      <c r="O33" s="105"/>
      <c r="P33" s="104"/>
      <c r="Q33" s="104"/>
    </row>
    <row r="34" spans="1:17" ht="38.25" x14ac:dyDescent="0.25">
      <c r="A34" s="101">
        <f t="shared" si="0"/>
        <v>26</v>
      </c>
      <c r="B34" s="100" t="s">
        <v>324</v>
      </c>
      <c r="C34" s="100"/>
      <c r="D34" s="100"/>
      <c r="E34" s="100"/>
      <c r="F34" s="100"/>
      <c r="G34" s="100"/>
      <c r="H34" s="100"/>
      <c r="I34" s="105">
        <f t="shared" si="5"/>
        <v>0</v>
      </c>
      <c r="J34" s="105"/>
      <c r="K34" s="105"/>
      <c r="L34" s="106"/>
      <c r="M34" s="105"/>
      <c r="N34" s="105"/>
      <c r="O34" s="105"/>
      <c r="P34" s="104"/>
      <c r="Q34" s="104"/>
    </row>
    <row r="35" spans="1:17" ht="25.5" x14ac:dyDescent="0.25">
      <c r="A35" s="101">
        <f t="shared" si="0"/>
        <v>27</v>
      </c>
      <c r="B35" s="100" t="s">
        <v>329</v>
      </c>
      <c r="C35" s="100"/>
      <c r="D35" s="100"/>
      <c r="E35" s="100"/>
      <c r="F35" s="100"/>
      <c r="G35" s="100"/>
      <c r="H35" s="100"/>
      <c r="I35" s="105">
        <f t="shared" si="5"/>
        <v>0</v>
      </c>
      <c r="J35" s="105">
        <v>0</v>
      </c>
      <c r="K35" s="105">
        <v>0</v>
      </c>
      <c r="L35" s="106">
        <v>0</v>
      </c>
      <c r="M35" s="105">
        <v>0</v>
      </c>
      <c r="N35" s="105">
        <v>0</v>
      </c>
      <c r="O35" s="105">
        <v>0</v>
      </c>
      <c r="P35" s="104"/>
      <c r="Q35" s="104"/>
    </row>
    <row r="36" spans="1:17" ht="76.5" x14ac:dyDescent="0.25">
      <c r="A36" s="101">
        <f t="shared" si="0"/>
        <v>28</v>
      </c>
      <c r="B36" s="100" t="s">
        <v>332</v>
      </c>
      <c r="C36" s="100" t="s">
        <v>333</v>
      </c>
      <c r="D36" s="100" t="s">
        <v>317</v>
      </c>
      <c r="E36" s="103">
        <f>I37</f>
        <v>0</v>
      </c>
      <c r="F36" s="100"/>
      <c r="G36" s="100" t="s">
        <v>328</v>
      </c>
      <c r="H36" s="100">
        <v>2019</v>
      </c>
      <c r="I36" s="100"/>
      <c r="J36" s="100"/>
      <c r="K36" s="100"/>
      <c r="L36" s="102"/>
      <c r="M36" s="100"/>
      <c r="N36" s="100"/>
      <c r="O36" s="100"/>
      <c r="P36" s="104"/>
      <c r="Q36" s="104"/>
    </row>
    <row r="37" spans="1:17" x14ac:dyDescent="0.25">
      <c r="A37" s="101">
        <f t="shared" si="0"/>
        <v>29</v>
      </c>
      <c r="B37" s="101" t="s">
        <v>319</v>
      </c>
      <c r="C37" s="101"/>
      <c r="D37" s="100"/>
      <c r="E37" s="100"/>
      <c r="F37" s="100"/>
      <c r="G37" s="100"/>
      <c r="H37" s="101"/>
      <c r="I37" s="105">
        <f>SUM(I38:I44)-I41</f>
        <v>0</v>
      </c>
      <c r="J37" s="105">
        <f>SUM(J38:J44)-J41</f>
        <v>0</v>
      </c>
      <c r="K37" s="105">
        <f>SUM(K38:K44)-K41</f>
        <v>0</v>
      </c>
      <c r="L37" s="106">
        <f>SUM(L38:L44)-L41</f>
        <v>0</v>
      </c>
      <c r="M37" s="105">
        <v>0</v>
      </c>
      <c r="N37" s="105">
        <f>SUM(N38:N44)-N41</f>
        <v>0</v>
      </c>
      <c r="O37" s="105">
        <f>SUM(O38:O44)-O41</f>
        <v>0</v>
      </c>
      <c r="P37" s="104"/>
      <c r="Q37" s="104"/>
    </row>
    <row r="38" spans="1:17" x14ac:dyDescent="0.25">
      <c r="A38" s="101">
        <f t="shared" si="0"/>
        <v>30</v>
      </c>
      <c r="B38" s="100" t="s">
        <v>320</v>
      </c>
      <c r="C38" s="100"/>
      <c r="D38" s="100"/>
      <c r="E38" s="100"/>
      <c r="F38" s="100"/>
      <c r="G38" s="100"/>
      <c r="H38" s="100"/>
      <c r="I38" s="105">
        <f t="shared" ref="I38:I44" si="6">J38+K38+L38+M38+N38+O38</f>
        <v>0</v>
      </c>
      <c r="J38" s="105"/>
      <c r="K38" s="105"/>
      <c r="L38" s="106"/>
      <c r="M38" s="105"/>
      <c r="N38" s="105"/>
      <c r="O38" s="105"/>
      <c r="P38" s="104"/>
      <c r="Q38" s="104"/>
    </row>
    <row r="39" spans="1:17" x14ac:dyDescent="0.25">
      <c r="A39" s="101">
        <f t="shared" si="0"/>
        <v>31</v>
      </c>
      <c r="B39" s="100" t="s">
        <v>321</v>
      </c>
      <c r="C39" s="100"/>
      <c r="D39" s="100"/>
      <c r="E39" s="100"/>
      <c r="F39" s="100"/>
      <c r="G39" s="100"/>
      <c r="H39" s="100"/>
      <c r="I39" s="105">
        <f t="shared" si="6"/>
        <v>0</v>
      </c>
      <c r="J39" s="105">
        <v>0</v>
      </c>
      <c r="K39" s="105">
        <v>0</v>
      </c>
      <c r="L39" s="106"/>
      <c r="M39" s="105"/>
      <c r="N39" s="105"/>
      <c r="O39" s="105"/>
      <c r="P39" s="104"/>
      <c r="Q39" s="104"/>
    </row>
    <row r="40" spans="1:17" x14ac:dyDescent="0.25">
      <c r="A40" s="101">
        <f t="shared" si="0"/>
        <v>32</v>
      </c>
      <c r="B40" s="100" t="s">
        <v>322</v>
      </c>
      <c r="C40" s="100"/>
      <c r="D40" s="100"/>
      <c r="E40" s="100"/>
      <c r="F40" s="100"/>
      <c r="G40" s="100"/>
      <c r="H40" s="100"/>
      <c r="I40" s="105">
        <f t="shared" si="6"/>
        <v>0</v>
      </c>
      <c r="J40" s="105">
        <v>0</v>
      </c>
      <c r="K40" s="105">
        <v>0</v>
      </c>
      <c r="L40" s="106">
        <v>0</v>
      </c>
      <c r="M40" s="105">
        <v>0</v>
      </c>
      <c r="N40" s="105">
        <v>0</v>
      </c>
      <c r="O40" s="105">
        <v>0</v>
      </c>
      <c r="P40" s="104"/>
      <c r="Q40" s="104"/>
    </row>
    <row r="41" spans="1:17" ht="25.5" x14ac:dyDescent="0.25">
      <c r="A41" s="101">
        <f t="shared" si="0"/>
        <v>33</v>
      </c>
      <c r="B41" s="100" t="s">
        <v>323</v>
      </c>
      <c r="C41" s="100"/>
      <c r="D41" s="100"/>
      <c r="E41" s="100"/>
      <c r="F41" s="100"/>
      <c r="G41" s="100"/>
      <c r="H41" s="100"/>
      <c r="I41" s="105">
        <f t="shared" si="6"/>
        <v>0</v>
      </c>
      <c r="J41" s="105">
        <v>0</v>
      </c>
      <c r="K41" s="105">
        <v>0</v>
      </c>
      <c r="L41" s="106"/>
      <c r="M41" s="105"/>
      <c r="N41" s="105"/>
      <c r="O41" s="105"/>
      <c r="P41" s="104"/>
      <c r="Q41" s="104"/>
    </row>
    <row r="42" spans="1:17" x14ac:dyDescent="0.25">
      <c r="A42" s="101">
        <f t="shared" si="0"/>
        <v>34</v>
      </c>
      <c r="B42" s="100" t="s">
        <v>36</v>
      </c>
      <c r="C42" s="100"/>
      <c r="D42" s="100"/>
      <c r="E42" s="100"/>
      <c r="F42" s="100"/>
      <c r="G42" s="100"/>
      <c r="H42" s="100"/>
      <c r="I42" s="105">
        <f t="shared" si="6"/>
        <v>0</v>
      </c>
      <c r="J42" s="105"/>
      <c r="K42" s="105"/>
      <c r="L42" s="106"/>
      <c r="M42" s="105"/>
      <c r="N42" s="105"/>
      <c r="O42" s="105"/>
      <c r="P42" s="104"/>
      <c r="Q42" s="104"/>
    </row>
    <row r="43" spans="1:17" ht="38.25" x14ac:dyDescent="0.25">
      <c r="A43" s="101">
        <f t="shared" si="0"/>
        <v>35</v>
      </c>
      <c r="B43" s="100" t="s">
        <v>324</v>
      </c>
      <c r="C43" s="100"/>
      <c r="D43" s="100"/>
      <c r="E43" s="100"/>
      <c r="F43" s="100"/>
      <c r="G43" s="100"/>
      <c r="H43" s="100"/>
      <c r="I43" s="105">
        <f t="shared" si="6"/>
        <v>0</v>
      </c>
      <c r="J43" s="105"/>
      <c r="K43" s="105"/>
      <c r="L43" s="106"/>
      <c r="M43" s="105"/>
      <c r="N43" s="105"/>
      <c r="O43" s="105"/>
      <c r="P43" s="104"/>
      <c r="Q43" s="104"/>
    </row>
    <row r="44" spans="1:17" ht="25.5" x14ac:dyDescent="0.25">
      <c r="A44" s="101">
        <f t="shared" si="0"/>
        <v>36</v>
      </c>
      <c r="B44" s="100" t="s">
        <v>329</v>
      </c>
      <c r="C44" s="100"/>
      <c r="D44" s="100"/>
      <c r="E44" s="100"/>
      <c r="F44" s="100"/>
      <c r="G44" s="100"/>
      <c r="H44" s="100"/>
      <c r="I44" s="105">
        <f t="shared" si="6"/>
        <v>0</v>
      </c>
      <c r="J44" s="105">
        <v>0</v>
      </c>
      <c r="K44" s="105">
        <v>0</v>
      </c>
      <c r="L44" s="106">
        <v>0</v>
      </c>
      <c r="M44" s="105">
        <v>0</v>
      </c>
      <c r="N44" s="105">
        <v>0</v>
      </c>
      <c r="O44" s="105">
        <v>0</v>
      </c>
      <c r="P44" s="104"/>
      <c r="Q44" s="104"/>
    </row>
    <row r="45" spans="1:17" ht="89.25" x14ac:dyDescent="0.25">
      <c r="A45" s="101">
        <f t="shared" si="0"/>
        <v>37</v>
      </c>
      <c r="B45" s="100" t="s">
        <v>334</v>
      </c>
      <c r="C45" s="100" t="s">
        <v>335</v>
      </c>
      <c r="D45" s="100" t="s">
        <v>317</v>
      </c>
      <c r="E45" s="103">
        <f>I46</f>
        <v>0</v>
      </c>
      <c r="F45" s="100"/>
      <c r="G45" s="100" t="s">
        <v>328</v>
      </c>
      <c r="H45" s="100">
        <v>2019</v>
      </c>
      <c r="I45" s="100"/>
      <c r="J45" s="100"/>
      <c r="K45" s="100"/>
      <c r="L45" s="102"/>
      <c r="M45" s="100"/>
      <c r="N45" s="100"/>
      <c r="O45" s="100"/>
      <c r="P45" s="104"/>
      <c r="Q45" s="104"/>
    </row>
    <row r="46" spans="1:17" x14ac:dyDescent="0.25">
      <c r="A46" s="101">
        <f t="shared" si="0"/>
        <v>38</v>
      </c>
      <c r="B46" s="101" t="s">
        <v>319</v>
      </c>
      <c r="C46" s="101"/>
      <c r="D46" s="100"/>
      <c r="E46" s="100"/>
      <c r="F46" s="100"/>
      <c r="G46" s="100"/>
      <c r="H46" s="101"/>
      <c r="I46" s="105">
        <f>SUM(I47:I53)-I50</f>
        <v>0</v>
      </c>
      <c r="J46" s="105">
        <f>SUM(J47:J53)-J50</f>
        <v>0</v>
      </c>
      <c r="K46" s="105">
        <f>SUM(K47:K53)-K50</f>
        <v>0</v>
      </c>
      <c r="L46" s="106">
        <f>SUM(L47:L53)-L50</f>
        <v>0</v>
      </c>
      <c r="M46" s="105">
        <v>0</v>
      </c>
      <c r="N46" s="105">
        <f>SUM(N47:N53)-N50</f>
        <v>0</v>
      </c>
      <c r="O46" s="105">
        <f>SUM(O47:O53)-O50</f>
        <v>0</v>
      </c>
      <c r="P46" s="104"/>
      <c r="Q46" s="104"/>
    </row>
    <row r="47" spans="1:17" x14ac:dyDescent="0.25">
      <c r="A47" s="101">
        <f t="shared" si="0"/>
        <v>39</v>
      </c>
      <c r="B47" s="100" t="s">
        <v>320</v>
      </c>
      <c r="C47" s="100"/>
      <c r="D47" s="100"/>
      <c r="E47" s="100"/>
      <c r="F47" s="100"/>
      <c r="G47" s="100"/>
      <c r="H47" s="100"/>
      <c r="I47" s="105">
        <f t="shared" ref="I47:I53" si="7">J47+K47+L47+M47+N47+O47</f>
        <v>0</v>
      </c>
      <c r="J47" s="105"/>
      <c r="K47" s="105"/>
      <c r="L47" s="106"/>
      <c r="M47" s="105"/>
      <c r="N47" s="105"/>
      <c r="O47" s="105"/>
      <c r="P47" s="104"/>
      <c r="Q47" s="104"/>
    </row>
    <row r="48" spans="1:17" x14ac:dyDescent="0.25">
      <c r="A48" s="101">
        <f t="shared" si="0"/>
        <v>40</v>
      </c>
      <c r="B48" s="100" t="s">
        <v>321</v>
      </c>
      <c r="C48" s="100"/>
      <c r="D48" s="100"/>
      <c r="E48" s="100"/>
      <c r="F48" s="100"/>
      <c r="G48" s="100"/>
      <c r="H48" s="100"/>
      <c r="I48" s="105">
        <f t="shared" si="7"/>
        <v>0</v>
      </c>
      <c r="J48" s="105">
        <v>0</v>
      </c>
      <c r="K48" s="105">
        <v>0</v>
      </c>
      <c r="L48" s="106"/>
      <c r="M48" s="105"/>
      <c r="N48" s="105"/>
      <c r="O48" s="105"/>
      <c r="P48" s="104"/>
      <c r="Q48" s="104"/>
    </row>
    <row r="49" spans="1:17" x14ac:dyDescent="0.25">
      <c r="A49" s="101">
        <f t="shared" si="0"/>
        <v>41</v>
      </c>
      <c r="B49" s="100" t="s">
        <v>322</v>
      </c>
      <c r="C49" s="100"/>
      <c r="D49" s="100"/>
      <c r="E49" s="100"/>
      <c r="F49" s="100"/>
      <c r="G49" s="100"/>
      <c r="H49" s="100"/>
      <c r="I49" s="105">
        <f t="shared" si="7"/>
        <v>0</v>
      </c>
      <c r="J49" s="105">
        <v>0</v>
      </c>
      <c r="K49" s="105">
        <v>0</v>
      </c>
      <c r="L49" s="106">
        <v>0</v>
      </c>
      <c r="M49" s="105">
        <v>0</v>
      </c>
      <c r="N49" s="105">
        <v>0</v>
      </c>
      <c r="O49" s="105">
        <v>0</v>
      </c>
      <c r="P49" s="104"/>
      <c r="Q49" s="104"/>
    </row>
    <row r="50" spans="1:17" ht="25.5" x14ac:dyDescent="0.25">
      <c r="A50" s="101">
        <f t="shared" si="0"/>
        <v>42</v>
      </c>
      <c r="B50" s="100" t="s">
        <v>323</v>
      </c>
      <c r="C50" s="100"/>
      <c r="D50" s="100"/>
      <c r="E50" s="100"/>
      <c r="F50" s="100"/>
      <c r="G50" s="100"/>
      <c r="H50" s="100"/>
      <c r="I50" s="105">
        <f t="shared" si="7"/>
        <v>0</v>
      </c>
      <c r="J50" s="105">
        <v>0</v>
      </c>
      <c r="K50" s="105">
        <v>0</v>
      </c>
      <c r="L50" s="106"/>
      <c r="M50" s="105"/>
      <c r="N50" s="105"/>
      <c r="O50" s="105"/>
      <c r="P50" s="104"/>
      <c r="Q50" s="104"/>
    </row>
    <row r="51" spans="1:17" x14ac:dyDescent="0.25">
      <c r="A51" s="101">
        <f t="shared" si="0"/>
        <v>43</v>
      </c>
      <c r="B51" s="100" t="s">
        <v>36</v>
      </c>
      <c r="C51" s="100"/>
      <c r="D51" s="100"/>
      <c r="E51" s="100"/>
      <c r="F51" s="100"/>
      <c r="G51" s="100"/>
      <c r="H51" s="100"/>
      <c r="I51" s="105">
        <f t="shared" si="7"/>
        <v>0</v>
      </c>
      <c r="J51" s="105"/>
      <c r="K51" s="105"/>
      <c r="L51" s="106"/>
      <c r="M51" s="105"/>
      <c r="N51" s="105"/>
      <c r="O51" s="105"/>
      <c r="P51" s="104"/>
      <c r="Q51" s="104"/>
    </row>
    <row r="52" spans="1:17" ht="38.25" x14ac:dyDescent="0.25">
      <c r="A52" s="101">
        <f t="shared" si="0"/>
        <v>44</v>
      </c>
      <c r="B52" s="100" t="s">
        <v>324</v>
      </c>
      <c r="C52" s="100"/>
      <c r="D52" s="100"/>
      <c r="E52" s="100"/>
      <c r="F52" s="100"/>
      <c r="G52" s="100"/>
      <c r="H52" s="100"/>
      <c r="I52" s="105">
        <f t="shared" si="7"/>
        <v>0</v>
      </c>
      <c r="J52" s="105"/>
      <c r="K52" s="105"/>
      <c r="L52" s="106"/>
      <c r="M52" s="105"/>
      <c r="N52" s="105"/>
      <c r="O52" s="105"/>
      <c r="P52" s="104"/>
      <c r="Q52" s="104"/>
    </row>
    <row r="53" spans="1:17" ht="25.5" x14ac:dyDescent="0.25">
      <c r="A53" s="101">
        <f t="shared" si="0"/>
        <v>45</v>
      </c>
      <c r="B53" s="100" t="s">
        <v>329</v>
      </c>
      <c r="C53" s="100"/>
      <c r="D53" s="100"/>
      <c r="E53" s="100"/>
      <c r="F53" s="100"/>
      <c r="G53" s="100"/>
      <c r="H53" s="100"/>
      <c r="I53" s="105">
        <f t="shared" si="7"/>
        <v>0</v>
      </c>
      <c r="J53" s="105">
        <v>0</v>
      </c>
      <c r="K53" s="105">
        <v>0</v>
      </c>
      <c r="L53" s="106">
        <v>0</v>
      </c>
      <c r="M53" s="105">
        <v>0</v>
      </c>
      <c r="N53" s="105">
        <v>0</v>
      </c>
      <c r="O53" s="105">
        <v>0</v>
      </c>
      <c r="P53" s="104"/>
      <c r="Q53" s="104"/>
    </row>
  </sheetData>
  <mergeCells count="8">
    <mergeCell ref="A3:O3"/>
    <mergeCell ref="A6:A7"/>
    <mergeCell ref="B6:B7"/>
    <mergeCell ref="C6:C7"/>
    <mergeCell ref="D6:D7"/>
    <mergeCell ref="E6:F6"/>
    <mergeCell ref="G6:H6"/>
    <mergeCell ref="I6:Q6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целевые показатели</vt:lpstr>
      <vt:lpstr>2020-2025</vt:lpstr>
      <vt:lpstr>объект строит</vt:lpstr>
      <vt:lpstr>'2020-2025'!Заголовки_для_печати</vt:lpstr>
      <vt:lpstr>'2020-2025'!Область_для_печати</vt:lpstr>
      <vt:lpstr>'2020-2025'!Область_печати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MohirevaJS</dc:creator>
  <cp:lastModifiedBy>Светлана Юмшанова</cp:lastModifiedBy>
  <cp:lastPrinted>2020-07-08T06:48:29Z</cp:lastPrinted>
  <dcterms:created xsi:type="dcterms:W3CDTF">2013-09-17T02:38:36Z</dcterms:created>
  <dcterms:modified xsi:type="dcterms:W3CDTF">2020-08-04T06:31:40Z</dcterms:modified>
</cp:coreProperties>
</file>