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300" windowWidth="9720" windowHeight="7140" firstSheet="2" activeTab="2"/>
  </bookViews>
  <sheets>
    <sheet name="Приложение 1" sheetId="25" state="hidden" r:id="rId1"/>
    <sheet name="Приложение 2" sheetId="24" state="hidden" r:id="rId2"/>
    <sheet name="Приложение 3" sheetId="28" r:id="rId3"/>
    <sheet name="расчет целевых показателей" sheetId="27" state="hidden" r:id="rId4"/>
    <sheet name="номер стр. для распечатки гориз" sheetId="23" state="hidden" r:id="rId5"/>
    <sheet name="номера стр.для распеч.вертикаль" sheetId="26" state="hidden" r:id="rId6"/>
    <sheet name="Лист1" sheetId="29" state="hidden" r:id="rId7"/>
    <sheet name="Лист2" sheetId="30" state="hidden" r:id="rId8"/>
  </sheets>
  <definedNames>
    <definedName name="_xlnm.Print_Titles" localSheetId="1">'Приложение 2'!$8:$10</definedName>
    <definedName name="_xlnm.Print_Titles" localSheetId="2">'Приложение 3'!$8:$9</definedName>
    <definedName name="_xlnm.Print_Titles" localSheetId="3">'расчет целевых показателей'!$3:$5</definedName>
    <definedName name="_xlnm.Print_Area" localSheetId="0">'Приложение 1'!$A$1:$C$59</definedName>
    <definedName name="_xlnm.Print_Area" localSheetId="1">'Приложение 2'!$A$1:$J$37</definedName>
    <definedName name="_xlnm.Print_Area" localSheetId="2">'Приложение 3'!$A$1:$L$158</definedName>
    <definedName name="_xlnm.Print_Area" localSheetId="3">'расчет целевых показателей'!$A$1:$M$92</definedName>
  </definedNames>
  <calcPr calcId="145621"/>
</workbook>
</file>

<file path=xl/calcChain.xml><?xml version="1.0" encoding="utf-8"?>
<calcChain xmlns="http://schemas.openxmlformats.org/spreadsheetml/2006/main">
  <c r="F85" i="28" l="1"/>
  <c r="F61" i="28"/>
  <c r="F53" i="28"/>
  <c r="F45" i="28"/>
  <c r="F37" i="28"/>
  <c r="F29" i="28"/>
  <c r="F21" i="28"/>
  <c r="F151" i="28" l="1"/>
  <c r="F12" i="28" l="1"/>
  <c r="D145" i="28"/>
  <c r="F143" i="28"/>
  <c r="D143" i="28" s="1"/>
  <c r="F127" i="28"/>
  <c r="D127" i="28" s="1"/>
  <c r="D151" i="28" l="1"/>
  <c r="D153" i="28"/>
  <c r="D129" i="28" l="1"/>
  <c r="D138" i="28" l="1"/>
  <c r="F135" i="28"/>
  <c r="D135" i="28" s="1"/>
  <c r="H12" i="28" l="1"/>
  <c r="G12" i="28"/>
  <c r="D12" i="28" s="1"/>
  <c r="H74" i="28"/>
  <c r="G74" i="28"/>
  <c r="F18" i="28"/>
  <c r="F14" i="28"/>
  <c r="D14" i="28" s="1"/>
  <c r="F80" i="28"/>
  <c r="D76" i="28"/>
  <c r="H82" i="28"/>
  <c r="G82" i="28"/>
  <c r="H90" i="28"/>
  <c r="G90" i="28"/>
  <c r="F26" i="28"/>
  <c r="F82" i="28" l="1"/>
  <c r="G18" i="28"/>
  <c r="D21" i="28"/>
  <c r="G26" i="28" l="1"/>
  <c r="F77" i="28"/>
  <c r="I58" i="28"/>
  <c r="J58" i="28"/>
  <c r="K58" i="28"/>
  <c r="D37" i="28"/>
  <c r="F34" i="28"/>
  <c r="I18" i="28"/>
  <c r="K18" i="28"/>
  <c r="J18" i="28"/>
  <c r="G13" i="28"/>
  <c r="D53" i="28"/>
  <c r="D69" i="28"/>
  <c r="D78" i="28"/>
  <c r="D85" i="28"/>
  <c r="D90" i="28"/>
  <c r="D93" i="28"/>
  <c r="D99" i="28"/>
  <c r="D100" i="28"/>
  <c r="D101" i="28"/>
  <c r="D102" i="28"/>
  <c r="D103" i="28"/>
  <c r="D111" i="28"/>
  <c r="F98" i="28"/>
  <c r="D98" i="28" s="1"/>
  <c r="E106" i="28"/>
  <c r="I66" i="28"/>
  <c r="J66" i="28"/>
  <c r="K66" i="28"/>
  <c r="F66" i="28"/>
  <c r="A56" i="27"/>
  <c r="A24" i="24"/>
  <c r="F13" i="28" l="1"/>
  <c r="F10" i="28" s="1"/>
  <c r="F74" i="28"/>
  <c r="D74" i="28" s="1"/>
  <c r="G10" i="28"/>
  <c r="D77" i="28"/>
  <c r="F16" i="28"/>
  <c r="D16" i="28" s="1"/>
  <c r="D80" i="28"/>
  <c r="C38" i="25"/>
  <c r="D59" i="27"/>
  <c r="D58" i="27" s="1"/>
  <c r="E40" i="27"/>
  <c r="F40" i="27" s="1"/>
  <c r="G40" i="27" s="1"/>
  <c r="H40" i="27" s="1"/>
  <c r="I40" i="27" s="1"/>
  <c r="J40" i="27" s="1"/>
  <c r="K40" i="27" s="1"/>
  <c r="L40" i="27" s="1"/>
  <c r="M40" i="27" s="1"/>
  <c r="D57" i="27"/>
  <c r="A42" i="27"/>
  <c r="A20" i="24"/>
  <c r="I15" i="24"/>
  <c r="H15" i="24"/>
  <c r="C15" i="24"/>
  <c r="G14" i="24"/>
  <c r="F14" i="24"/>
  <c r="E14" i="24"/>
  <c r="D14" i="24"/>
  <c r="C14" i="24"/>
  <c r="G13" i="24"/>
  <c r="F13" i="24"/>
  <c r="E13" i="24"/>
  <c r="D13" i="24"/>
  <c r="C13" i="24"/>
  <c r="I14" i="24"/>
  <c r="H14" i="24"/>
  <c r="I13" i="24"/>
  <c r="H13" i="24"/>
  <c r="D82" i="28"/>
  <c r="E59" i="27"/>
  <c r="E58" i="27" s="1"/>
  <c r="F59" i="27"/>
  <c r="F56" i="27" s="1"/>
  <c r="E24" i="24" s="1"/>
  <c r="I28" i="24"/>
  <c r="H28" i="24"/>
  <c r="A39" i="27"/>
  <c r="E67" i="27"/>
  <c r="F67" i="27" s="1"/>
  <c r="G67" i="27" s="1"/>
  <c r="G59" i="27"/>
  <c r="G56" i="27" s="1"/>
  <c r="F24" i="24" s="1"/>
  <c r="H59" i="27"/>
  <c r="I59" i="27"/>
  <c r="I56" i="27" s="1"/>
  <c r="J59" i="27"/>
  <c r="K59" i="27"/>
  <c r="K56" i="27" s="1"/>
  <c r="L59" i="27"/>
  <c r="L56" i="27" s="1"/>
  <c r="H24" i="24" s="1"/>
  <c r="M59" i="27"/>
  <c r="M56" i="27" s="1"/>
  <c r="I24" i="24" s="1"/>
  <c r="E65" i="27"/>
  <c r="F65" i="27" s="1"/>
  <c r="G65" i="27" s="1"/>
  <c r="H65" i="27" s="1"/>
  <c r="I65" i="27" s="1"/>
  <c r="J65" i="27" s="1"/>
  <c r="K65" i="27" s="1"/>
  <c r="L65" i="27" s="1"/>
  <c r="M65" i="27" s="1"/>
  <c r="E63" i="27"/>
  <c r="F63" i="27" s="1"/>
  <c r="G63" i="27" s="1"/>
  <c r="H63" i="27" s="1"/>
  <c r="I63" i="27" s="1"/>
  <c r="J63" i="27" s="1"/>
  <c r="K63" i="27" s="1"/>
  <c r="L63" i="27" s="1"/>
  <c r="M63" i="27" s="1"/>
  <c r="E60" i="27"/>
  <c r="F60" i="27" s="1"/>
  <c r="G60" i="27" s="1"/>
  <c r="A86" i="27"/>
  <c r="I87" i="27"/>
  <c r="J87" i="27"/>
  <c r="K87" i="27"/>
  <c r="L87" i="27"/>
  <c r="M87" i="27"/>
  <c r="I90" i="27"/>
  <c r="J90" i="27"/>
  <c r="K90" i="27"/>
  <c r="L90" i="27"/>
  <c r="M90" i="27"/>
  <c r="I80" i="27"/>
  <c r="J80" i="27"/>
  <c r="K80" i="27"/>
  <c r="L80" i="27"/>
  <c r="M80" i="27"/>
  <c r="L83" i="27"/>
  <c r="I83" i="27"/>
  <c r="I79" i="27" s="1"/>
  <c r="J83" i="27"/>
  <c r="K83" i="27"/>
  <c r="L79" i="27"/>
  <c r="H31" i="24" s="1"/>
  <c r="M83" i="27"/>
  <c r="A36" i="27"/>
  <c r="I36" i="27"/>
  <c r="J36" i="27"/>
  <c r="K36" i="27"/>
  <c r="H38" i="27"/>
  <c r="L37" i="27" s="1"/>
  <c r="L38" i="27"/>
  <c r="M37" i="27" s="1"/>
  <c r="K79" i="27" l="1"/>
  <c r="J79" i="27"/>
  <c r="D56" i="27"/>
  <c r="C24" i="24" s="1"/>
  <c r="H26" i="28"/>
  <c r="I13" i="28"/>
  <c r="L86" i="27"/>
  <c r="H32" i="24" s="1"/>
  <c r="J86" i="27"/>
  <c r="M86" i="27"/>
  <c r="I32" i="24" s="1"/>
  <c r="K86" i="27"/>
  <c r="I86" i="27"/>
  <c r="K58" i="27"/>
  <c r="I58" i="27"/>
  <c r="F58" i="27"/>
  <c r="G58" i="27" s="1"/>
  <c r="H58" i="27" s="1"/>
  <c r="L58" i="27" s="1"/>
  <c r="H60" i="27"/>
  <c r="I60" i="27" s="1"/>
  <c r="J60" i="27" s="1"/>
  <c r="K60" i="27" s="1"/>
  <c r="L60" i="27" s="1"/>
  <c r="M60" i="27" s="1"/>
  <c r="E57" i="27"/>
  <c r="J56" i="27"/>
  <c r="H56" i="27"/>
  <c r="G24" i="24" s="1"/>
  <c r="J58" i="27"/>
  <c r="E56" i="27"/>
  <c r="D24" i="24" s="1"/>
  <c r="L36" i="27"/>
  <c r="H18" i="24" s="1"/>
  <c r="H67" i="27"/>
  <c r="G57" i="27"/>
  <c r="F57" i="27"/>
  <c r="M79" i="27"/>
  <c r="I31" i="24" s="1"/>
  <c r="M38" i="27"/>
  <c r="M36" i="27" s="1"/>
  <c r="I18" i="24" s="1"/>
  <c r="I72" i="27"/>
  <c r="J72" i="27"/>
  <c r="K72" i="27"/>
  <c r="L72" i="27"/>
  <c r="H26" i="24" s="1"/>
  <c r="M72" i="27"/>
  <c r="I26" i="24" s="1"/>
  <c r="M24" i="24" l="1"/>
  <c r="I26" i="28"/>
  <c r="I67" i="27"/>
  <c r="H57" i="27"/>
  <c r="A77" i="27"/>
  <c r="H27" i="24"/>
  <c r="I27" i="24"/>
  <c r="I29" i="24"/>
  <c r="H29" i="24"/>
  <c r="I77" i="27" s="1"/>
  <c r="G77" i="27"/>
  <c r="H77" i="27"/>
  <c r="J77" i="27"/>
  <c r="K77" i="27"/>
  <c r="F77" i="27"/>
  <c r="E77" i="27"/>
  <c r="D77" i="27"/>
  <c r="I31" i="27"/>
  <c r="J31" i="27"/>
  <c r="K31" i="27"/>
  <c r="L31" i="27"/>
  <c r="M31" i="27"/>
  <c r="I27" i="27"/>
  <c r="J27" i="27"/>
  <c r="K27" i="27"/>
  <c r="L27" i="27"/>
  <c r="M27" i="27"/>
  <c r="L20" i="27"/>
  <c r="A16" i="24"/>
  <c r="A13" i="27"/>
  <c r="I20" i="27"/>
  <c r="J20" i="27"/>
  <c r="K20" i="27"/>
  <c r="M20" i="27"/>
  <c r="I14" i="27"/>
  <c r="J14" i="27"/>
  <c r="K14" i="27"/>
  <c r="L14" i="27"/>
  <c r="M14" i="27"/>
  <c r="H66" i="28"/>
  <c r="J26" i="28" l="1"/>
  <c r="J13" i="28"/>
  <c r="H18" i="28"/>
  <c r="H13" i="28"/>
  <c r="F106" i="28"/>
  <c r="I42" i="28"/>
  <c r="K50" i="28"/>
  <c r="K34" i="28"/>
  <c r="K26" i="27"/>
  <c r="J67" i="27"/>
  <c r="I57" i="27"/>
  <c r="M26" i="27"/>
  <c r="I17" i="24" s="1"/>
  <c r="I26" i="27"/>
  <c r="K13" i="27"/>
  <c r="I13" i="27"/>
  <c r="M13" i="27"/>
  <c r="I16" i="24" s="1"/>
  <c r="L26" i="27"/>
  <c r="H17" i="24" s="1"/>
  <c r="J26" i="27"/>
  <c r="L13" i="27"/>
  <c r="H16" i="24" s="1"/>
  <c r="J13" i="27"/>
  <c r="A72" i="27"/>
  <c r="I70" i="27"/>
  <c r="I69" i="27" s="1"/>
  <c r="J70" i="27"/>
  <c r="J69" i="27" s="1"/>
  <c r="K70" i="27"/>
  <c r="K69" i="27" s="1"/>
  <c r="L70" i="27"/>
  <c r="D39" i="27"/>
  <c r="A11" i="24"/>
  <c r="D70" i="27"/>
  <c r="E71" i="27" s="1"/>
  <c r="E70" i="27" s="1"/>
  <c r="E69" i="27" s="1"/>
  <c r="K13" i="28" l="1"/>
  <c r="D13" i="28" s="1"/>
  <c r="K26" i="28"/>
  <c r="D106" i="28"/>
  <c r="H10" i="28"/>
  <c r="D61" i="28"/>
  <c r="J34" i="28"/>
  <c r="J50" i="28"/>
  <c r="C19" i="24"/>
  <c r="E39" i="27"/>
  <c r="K67" i="27"/>
  <c r="J57" i="27"/>
  <c r="J42" i="28"/>
  <c r="K42" i="28"/>
  <c r="D69" i="27"/>
  <c r="C25" i="24" s="1"/>
  <c r="F71" i="27"/>
  <c r="F70" i="27" s="1"/>
  <c r="F69" i="27" s="1"/>
  <c r="D45" i="28" l="1"/>
  <c r="I10" i="28"/>
  <c r="C42" i="25"/>
  <c r="C43" i="25" s="1"/>
  <c r="F39" i="27"/>
  <c r="D19" i="24"/>
  <c r="L67" i="27"/>
  <c r="K57" i="27"/>
  <c r="G71" i="27"/>
  <c r="A26" i="27"/>
  <c r="E27" i="27"/>
  <c r="F27" i="27"/>
  <c r="G27" i="27"/>
  <c r="H27" i="27"/>
  <c r="D27" i="27"/>
  <c r="D20" i="27"/>
  <c r="D29" i="28" l="1"/>
  <c r="J10" i="28"/>
  <c r="C50" i="25" s="1"/>
  <c r="C51" i="25" s="1"/>
  <c r="G39" i="27"/>
  <c r="H39" i="27" s="1"/>
  <c r="I39" i="27" s="1"/>
  <c r="J39" i="27" s="1"/>
  <c r="K39" i="27" s="1"/>
  <c r="L39" i="27" s="1"/>
  <c r="E19" i="24"/>
  <c r="M67" i="27"/>
  <c r="M57" i="27" s="1"/>
  <c r="L57" i="27"/>
  <c r="G70" i="27"/>
  <c r="G69" i="27" s="1"/>
  <c r="D18" i="28"/>
  <c r="G66" i="28"/>
  <c r="D66" i="28" s="1"/>
  <c r="F58" i="28"/>
  <c r="G58" i="28"/>
  <c r="H58" i="28"/>
  <c r="F50" i="28"/>
  <c r="G50" i="28"/>
  <c r="H50" i="28"/>
  <c r="I50" i="28"/>
  <c r="F42" i="28"/>
  <c r="G42" i="28"/>
  <c r="H42" i="28"/>
  <c r="G34" i="28"/>
  <c r="H34" i="28"/>
  <c r="I34" i="28"/>
  <c r="D34" i="28" l="1"/>
  <c r="D58" i="28"/>
  <c r="D50" i="28"/>
  <c r="D42" i="28"/>
  <c r="D26" i="28"/>
  <c r="M39" i="27"/>
  <c r="I19" i="24" s="1"/>
  <c r="H19" i="24"/>
  <c r="H71" i="27"/>
  <c r="H70" i="27" s="1"/>
  <c r="H69" i="27" s="1"/>
  <c r="D15" i="24"/>
  <c r="E15" i="24"/>
  <c r="F15" i="24"/>
  <c r="G15" i="24"/>
  <c r="H90" i="27"/>
  <c r="G90" i="27"/>
  <c r="F90" i="27"/>
  <c r="E90" i="27"/>
  <c r="D90" i="27"/>
  <c r="H87" i="27"/>
  <c r="G87" i="27"/>
  <c r="F87" i="27"/>
  <c r="E87" i="27"/>
  <c r="D87" i="27"/>
  <c r="H83" i="27"/>
  <c r="G83" i="27"/>
  <c r="F83" i="27"/>
  <c r="E83" i="27"/>
  <c r="D83" i="27"/>
  <c r="H80" i="27"/>
  <c r="G80" i="27"/>
  <c r="F80" i="27"/>
  <c r="E80" i="27"/>
  <c r="D80" i="27"/>
  <c r="H72" i="27"/>
  <c r="G72" i="27"/>
  <c r="F72" i="27"/>
  <c r="E72" i="27"/>
  <c r="D72" i="27"/>
  <c r="H53" i="27"/>
  <c r="G53" i="27"/>
  <c r="F53" i="27"/>
  <c r="E53" i="27"/>
  <c r="D53" i="27"/>
  <c r="H50" i="27"/>
  <c r="G50" i="27"/>
  <c r="F50" i="27"/>
  <c r="E50" i="27"/>
  <c r="D50" i="27"/>
  <c r="H42" i="27"/>
  <c r="G42" i="27"/>
  <c r="F42" i="27"/>
  <c r="E42" i="27"/>
  <c r="D42" i="27"/>
  <c r="H36" i="27"/>
  <c r="G18" i="24" s="1"/>
  <c r="G36" i="27"/>
  <c r="F18" i="24" s="1"/>
  <c r="F36" i="27"/>
  <c r="E18" i="24" s="1"/>
  <c r="E36" i="27"/>
  <c r="D18" i="24" s="1"/>
  <c r="D36" i="27"/>
  <c r="C18" i="24" s="1"/>
  <c r="H31" i="27"/>
  <c r="H26" i="27" s="1"/>
  <c r="G17" i="24" s="1"/>
  <c r="G31" i="27"/>
  <c r="G26" i="27" s="1"/>
  <c r="F17" i="24" s="1"/>
  <c r="F31" i="27"/>
  <c r="F26" i="27" s="1"/>
  <c r="E17" i="24" s="1"/>
  <c r="E31" i="27"/>
  <c r="E26" i="27" s="1"/>
  <c r="D17" i="24" s="1"/>
  <c r="D31" i="27"/>
  <c r="D26" i="27" s="1"/>
  <c r="C17" i="24" s="1"/>
  <c r="H20" i="27"/>
  <c r="G20" i="27"/>
  <c r="F20" i="27"/>
  <c r="E20" i="27"/>
  <c r="H14" i="27"/>
  <c r="G14" i="27"/>
  <c r="F14" i="27"/>
  <c r="E14" i="27"/>
  <c r="D14" i="27"/>
  <c r="K10" i="28" l="1"/>
  <c r="D10" i="28" s="1"/>
  <c r="F86" i="27"/>
  <c r="H86" i="27"/>
  <c r="E86" i="27"/>
  <c r="G86" i="27"/>
  <c r="D79" i="27"/>
  <c r="F79" i="27"/>
  <c r="H79" i="27"/>
  <c r="D86" i="27"/>
  <c r="E79" i="27"/>
  <c r="G79" i="27"/>
  <c r="E13" i="27"/>
  <c r="D16" i="24" s="1"/>
  <c r="D13" i="27"/>
  <c r="C16" i="24" s="1"/>
  <c r="H13" i="27"/>
  <c r="G16" i="24" s="1"/>
  <c r="G13" i="27"/>
  <c r="F16" i="24" s="1"/>
  <c r="F13" i="27"/>
  <c r="E16" i="24" s="1"/>
  <c r="C48" i="25"/>
  <c r="C49" i="25" s="1"/>
  <c r="C46" i="25"/>
  <c r="C47" i="25" s="1"/>
  <c r="C40" i="25"/>
  <c r="C41" i="25" s="1"/>
  <c r="C28" i="24"/>
  <c r="D28" i="24"/>
  <c r="E28" i="24"/>
  <c r="F28" i="24"/>
  <c r="G28" i="24"/>
  <c r="C27" i="24"/>
  <c r="D27" i="24"/>
  <c r="E27" i="24"/>
  <c r="F27" i="24"/>
  <c r="G27" i="24"/>
  <c r="F19" i="24"/>
  <c r="G19" i="24"/>
  <c r="C26" i="24"/>
  <c r="D26" i="24"/>
  <c r="E26" i="24"/>
  <c r="F26" i="24"/>
  <c r="G26" i="24"/>
  <c r="D25" i="24"/>
  <c r="E25" i="24"/>
  <c r="F25" i="24"/>
  <c r="G25" i="24"/>
  <c r="C23" i="24"/>
  <c r="D23" i="24"/>
  <c r="E23" i="24"/>
  <c r="F23" i="24"/>
  <c r="G23" i="24"/>
  <c r="C22" i="24"/>
  <c r="D22" i="24"/>
  <c r="E22" i="24"/>
  <c r="F22" i="24"/>
  <c r="G22" i="24"/>
  <c r="C20" i="24"/>
  <c r="D20" i="24"/>
  <c r="E20" i="24"/>
  <c r="F20" i="24"/>
  <c r="G20" i="24"/>
  <c r="A79" i="27"/>
  <c r="A78" i="27"/>
  <c r="A76" i="27"/>
  <c r="A75" i="27"/>
  <c r="A69" i="27"/>
  <c r="A53" i="27"/>
  <c r="A50" i="27"/>
  <c r="A49" i="27"/>
  <c r="A10" i="27"/>
  <c r="A9" i="27"/>
  <c r="A8" i="27"/>
  <c r="A7" i="27"/>
  <c r="A32" i="24"/>
  <c r="A31" i="24"/>
  <c r="A30" i="24"/>
  <c r="A23" i="24"/>
  <c r="A25" i="24"/>
  <c r="A26" i="24"/>
  <c r="A27" i="24"/>
  <c r="A28" i="24"/>
  <c r="A22" i="24"/>
  <c r="A21" i="24"/>
  <c r="A18" i="24"/>
  <c r="A19" i="24"/>
  <c r="A15" i="24"/>
  <c r="A14" i="24"/>
  <c r="A13" i="24"/>
  <c r="A12" i="24"/>
  <c r="D31" i="24"/>
  <c r="G31" i="24"/>
  <c r="E31" i="24"/>
  <c r="C31" i="24"/>
  <c r="F31" i="24"/>
  <c r="C52" i="25" l="1"/>
  <c r="C53" i="25" s="1"/>
  <c r="C39" i="25"/>
  <c r="E32" i="24"/>
  <c r="G32" i="24"/>
  <c r="C32" i="24"/>
  <c r="F32" i="24"/>
  <c r="D32" i="24"/>
  <c r="C37" i="25" l="1"/>
  <c r="C44" i="25"/>
  <c r="C45" i="25" s="1"/>
</calcChain>
</file>

<file path=xl/comments1.xml><?xml version="1.0" encoding="utf-8"?>
<comments xmlns="http://schemas.openxmlformats.org/spreadsheetml/2006/main">
  <authors>
    <author>Сергеева Е.Б.</author>
  </authors>
  <commentList>
    <comment ref="B98" authorId="0">
      <text>
        <r>
          <rPr>
            <b/>
            <sz val="11"/>
            <color indexed="81"/>
            <rFont val="Tahoma"/>
            <family val="2"/>
            <charset val="204"/>
          </rPr>
          <t>Сергеева Е.Б.:</t>
        </r>
        <r>
          <rPr>
            <sz val="11"/>
            <color indexed="81"/>
            <rFont val="Tahoma"/>
            <family val="2"/>
            <charset val="204"/>
          </rPr>
          <t xml:space="preserve">
Предлагаю наименование мерпориятия 11 изложить в следующей редакции:
"Утранение предписаний надзорных органов" или "Выполнение противопожарных мерпориятий в учреждениях культуры", включив подпункты:
11.1. Установка пожарных емкостей в клубе п.Перечкачка
11.2.  Установка пожарных емкостей в клубе с.Нижнее село</t>
        </r>
      </text>
    </comment>
  </commentList>
</comments>
</file>

<file path=xl/comments2.xml><?xml version="1.0" encoding="utf-8"?>
<comments xmlns="http://schemas.openxmlformats.org/spreadsheetml/2006/main">
  <authors>
    <author>cultur3</author>
  </authors>
  <commentList>
    <comment ref="D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<sst xmlns="http://schemas.openxmlformats.org/spreadsheetml/2006/main" count="476" uniqueCount="244">
  <si>
    <t>всего</t>
  </si>
  <si>
    <t>2019г.</t>
  </si>
  <si>
    <t>2020г.</t>
  </si>
  <si>
    <t>местный бюджет</t>
  </si>
  <si>
    <t>Х</t>
  </si>
  <si>
    <t>№ п/п</t>
  </si>
  <si>
    <t>1.</t>
  </si>
  <si>
    <t>2.</t>
  </si>
  <si>
    <t>3.</t>
  </si>
  <si>
    <t>4.</t>
  </si>
  <si>
    <t>5.</t>
  </si>
  <si>
    <t>6.</t>
  </si>
  <si>
    <t>7.</t>
  </si>
  <si>
    <t>городского округа Первоуральск</t>
  </si>
  <si>
    <t>2021г.</t>
  </si>
  <si>
    <t>2022г.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</si>
  <si>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</si>
  <si>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</si>
  <si>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к постановлению Адмнистрации</t>
  </si>
  <si>
    <t>Наименование цели и задач, целевых показателей</t>
  </si>
  <si>
    <t>Ед. измерения</t>
  </si>
  <si>
    <t>Значение целевого показателя</t>
  </si>
  <si>
    <t>Источник значений показателей</t>
  </si>
  <si>
    <t>единиц</t>
  </si>
  <si>
    <t>процент</t>
  </si>
  <si>
    <t>2023г.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</si>
  <si>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</si>
  <si>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</si>
  <si>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</si>
  <si>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</si>
  <si>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</si>
  <si>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</si>
  <si>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</si>
  <si>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</si>
  <si>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</si>
  <si>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</si>
  <si>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</si>
  <si>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</si>
  <si>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</si>
  <si>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</si>
  <si>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>1.2. Создание условий для организации досуга и обеспечения жителей городского округа Первоуральск услугами организаций культуры;</t>
  </si>
  <si>
    <t xml:space="preserve">1.1. Повышение доступности и качества услуг, оказываемых жителям городского округа Первоуральск в сфере культуры; </t>
  </si>
  <si>
    <t>1.3. 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</si>
  <si>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</si>
  <si>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</si>
  <si>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</si>
  <si>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</si>
  <si>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Обеспечение театральными постановками и другими публичными выступлениями жителей городского округа Первоуральск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</si>
  <si>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</si>
  <si>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</si>
  <si>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</si>
  <si>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</si>
  <si>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</si>
  <si>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</si>
  <si>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</si>
  <si>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 xml:space="preserve">1.3.1. Доля детских школ искусств, находящихся в удовлетворительном состоянии, в общем количестве таких организаций (учреждений);  </t>
  </si>
  <si>
    <t>1.2.2. Рост ежегодной посещаемости муниципальных музеев;</t>
  </si>
  <si>
    <t>1.1.1. Уровень фактической обеспеченности учреждениями культуры от нормативной потребности клубами и учреждениями клубного типа;</t>
  </si>
  <si>
    <t>1.1.3. Соотношение средний заработной платы работников учреждений культуры к средней заработной плате по экономике Свердловской области;</t>
  </si>
  <si>
    <t>1.1.4. Уровень удовлетворенности населения качеством и доступностью оказываемых населению муниципальных услуг в сфере культуры;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</si>
  <si>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</si>
  <si>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</si>
  <si>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</si>
  <si>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</si>
  <si>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</si>
  <si>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% от общего количества библиографических записей в сводном эл.каталоге библиотек к разнице между количеством библиографических записей в сводном эл.каталоге библиотек в отчетном году и предыдущем году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</si>
  <si>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</si>
  <si>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</si>
  <si>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</si>
  <si>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</si>
  <si>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% от численности участников за отчетный год к численности участников за предыдущий год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</si>
  <si>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</si>
  <si>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</si>
  <si>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</si>
  <si>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</si>
  <si>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</si>
  <si>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</si>
  <si>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</si>
  <si>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</si>
  <si>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</si>
  <si>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</si>
  <si>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</si>
  <si>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</si>
  <si>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</si>
  <si>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</si>
  <si>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теарт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</si>
  <si>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</si>
  <si>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</si>
  <si>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</si>
  <si>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</si>
  <si>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</si>
  <si>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</si>
  <si>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</si>
  <si>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</si>
  <si>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</si>
  <si>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</si>
  <si>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</si>
  <si>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</si>
  <si>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</si>
  <si>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</si>
  <si>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</si>
  <si>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</si>
  <si>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</si>
  <si>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количества посещений за отчетный год минус количества посещений за предыдущий год</t>
  </si>
  <si>
    <t>количества посещений за предыдущий год</t>
  </si>
  <si>
    <t>ЦБС, ЦКС, театр</t>
  </si>
  <si>
    <t>театр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</si>
  <si>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</si>
  <si>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</si>
  <si>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</si>
  <si>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</si>
  <si>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8.</t>
  </si>
  <si>
    <t>ПМБУК "Театр драмы "Вариант"</t>
  </si>
  <si>
    <t>9.</t>
  </si>
  <si>
    <t>Проведение ремонтных работ в зданиях и помещениях учреждений культуры</t>
  </si>
  <si>
    <t xml:space="preserve"> 1.1.4, 1.1.5</t>
  </si>
  <si>
    <t>1.1.2. Уровень фактической обеспеченности библиотеками от нормативной потребности в библиотеках;</t>
  </si>
  <si>
    <t>областной бюджет</t>
  </si>
  <si>
    <t>10.</t>
  </si>
  <si>
    <t>областной и федеральный бюджет</t>
  </si>
  <si>
    <t>от ____________№____________</t>
  </si>
  <si>
    <t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</si>
  <si>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>федеральный бюджет</t>
  </si>
  <si>
    <t>от __________  №________</t>
  </si>
  <si>
    <t>Приложение 2</t>
  </si>
  <si>
    <t>1.1.5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</si>
  <si>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</si>
  <si>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</si>
  <si>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</si>
  <si>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</si>
  <si>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Справочно:
участие в государственных программах на условиях софинансирования</t>
  </si>
  <si>
    <t>участие в государственно-частном партнерстве</t>
  </si>
  <si>
    <t>в том числе: местный бюджет на условиях софинансирования</t>
  </si>
  <si>
    <t>ПМБУК "Театр драмы "Вариант", ПМБУК "ЦКС", ПМБУК "ЦБС"</t>
  </si>
  <si>
    <t>Обеспечение деятельности учреждений в сфере массового культурно-досугового отдыха</t>
  </si>
  <si>
    <t>11.</t>
  </si>
  <si>
    <t>Устранение предписаний надзорных органов</t>
  </si>
  <si>
    <t>11.1</t>
  </si>
  <si>
    <t>Строительство нового КДЦ в  
п. Новоуткинск</t>
  </si>
  <si>
    <t>ПМКУ "УКС"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</si>
  <si>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</si>
  <si>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</si>
  <si>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</si>
  <si>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</si>
  <si>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</si>
  <si>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театров, на условиях софинансирования с участием средств федерального бюджета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</si>
  <si>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</si>
  <si>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</si>
  <si>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</si>
  <si>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</si>
  <si>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2024г.</t>
  </si>
  <si>
    <t>2025г.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</si>
  <si>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</si>
  <si>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</si>
  <si>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</si>
  <si>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</si>
  <si>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</si>
  <si>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</si>
  <si>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% от числа посещений за отчетный год к числу посещений за предыдущий год</t>
  </si>
  <si>
    <t>Театр</t>
  </si>
  <si>
    <t>Парк-зоо</t>
  </si>
  <si>
    <t>бюджет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</si>
  <si>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</si>
  <si>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1.2.4</t>
    </r>
    <r>
      <rPr>
        <sz val="18"/>
        <rFont val="Arial"/>
        <family val="2"/>
        <charset val="204"/>
      </rPr>
      <t>, т.к пункт 1.2.3 объединяет все учреждения</t>
    </r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</si>
  <si>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</si>
  <si>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</si>
  <si>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t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</si>
  <si>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</si>
  <si>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</si>
  <si>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</si>
  <si>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предыдущий год</t>
  </si>
  <si>
    <t>прирост %</t>
  </si>
  <si>
    <t>Средний прирост %</t>
  </si>
  <si>
    <t>мониторинг</t>
  </si>
  <si>
    <t>удалить</t>
  </si>
  <si>
    <t>нарастающим итогом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</si>
  <si>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</si>
  <si>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</si>
  <si>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</si>
  <si>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</si>
  <si>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</si>
  <si>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</si>
  <si>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</si>
  <si>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</si>
  <si>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</si>
  <si>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</si>
  <si>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 xml:space="preserve">Годовой статистический отчет по форме 6-НК, 7-НК, 9-НК, 11-НК.            </t>
  </si>
  <si>
    <t>Квартальные отчеты ПМБУК "ЦКС"</t>
  </si>
  <si>
    <t>Квартальные отчеты ПМКУК "Парк новой культуры"</t>
  </si>
  <si>
    <t>Годовой татистический отчет по форме 7 - НК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</si>
  <si>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</si>
  <si>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</si>
  <si>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</si>
  <si>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</si>
  <si>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</si>
  <si>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</si>
  <si>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</si>
  <si>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</si>
  <si>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</si>
  <si>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</si>
  <si>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</si>
  <si>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</si>
  <si>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</si>
  <si>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</si>
  <si>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</si>
  <si>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 xml:space="preserve">1.2.1. Увеличение числа посещений учреждений культуры; </t>
  </si>
  <si>
    <t xml:space="preserve">1.2.2. Доля фильмов российского производства в общем объеме проката на территории городского округа Первоуральск; </t>
  </si>
  <si>
    <t>1.2.3. Количество проведенных общегородских мероприятий;</t>
  </si>
  <si>
    <t>1.2.4. Количество проведенных мероприятий, направленных на благоустройство территории "Парка новой культуры"</t>
  </si>
  <si>
    <t>1.2.5. Количество организованных и проведенных культурно- массовых мероприятий</t>
  </si>
  <si>
    <t>1.2.5. Количество организованных и проведенных культурно-массовых мероприятий</t>
  </si>
  <si>
    <t xml:space="preserve"> Цели и задачи, целевые показатели муниципальной программы "Развитие культуры в городском округе Первоуральск на 2020-2025 годы"</t>
  </si>
  <si>
    <t>Статистический отчет по форме                      1-ДМШ</t>
  </si>
  <si>
    <t>Статистический отчет по форме                       1-ДМШ</t>
  </si>
  <si>
    <t>Постановление Правительства Свердловской области от                                                21 октября 2013 года №1268-ПП</t>
  </si>
  <si>
    <t>Наименование национального проекта</t>
  </si>
  <si>
    <t>Национальный проект "Культура"</t>
  </si>
  <si>
    <t>РАЗДЕЛ 3. План мероприятий муниципальной программы "Развитие культуры в городском округе Первоуральск на 2020-2025 годы"</t>
  </si>
  <si>
    <t>Ответственный исполнитель мероприятия</t>
  </si>
  <si>
    <t>номера целевых показателей, на достижение которых направлены меропрятия</t>
  </si>
  <si>
    <t>Установка пожарных емкостей в  с. Слобода</t>
  </si>
  <si>
    <t>Всего по муниципальной программе, в том числе:</t>
  </si>
  <si>
    <t>12.</t>
  </si>
  <si>
    <t>13.</t>
  </si>
  <si>
    <t>14.</t>
  </si>
  <si>
    <t xml:space="preserve"> 1.1.4</t>
  </si>
  <si>
    <t>1.1.1, 1.1.3, 1.1.4, 1.1.7, 1.2.2, 1.2.3, 1.2.5</t>
  </si>
  <si>
    <t>1.1.3, 1.1.4, 1.1.7</t>
  </si>
  <si>
    <t>1.1.3, 1.1.7,1.2.1</t>
  </si>
  <si>
    <t>1.1.3, 1.1.4, 1.1.7, 1.3.1, 1.3.2</t>
  </si>
  <si>
    <t xml:space="preserve"> 1.2.3</t>
  </si>
  <si>
    <t>Создание модельных муниципальных
 библиотек</t>
  </si>
  <si>
    <t>1.1.2, 1.1.3, 1.1.4, 1.1.6, 1.2.1, 1.1.8</t>
  </si>
  <si>
    <t>Разработка проектно-сметной документации на строительство нового КДЦ в  п. Новоуткинск</t>
  </si>
  <si>
    <t>Предоставление государственной поддержки в форме грантов муниципальным учреждениям культуры</t>
  </si>
  <si>
    <t>15.</t>
  </si>
  <si>
    <t>1.1.4.</t>
  </si>
  <si>
    <t>1.1.4,1.2.1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</si>
  <si>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короновирусной инфекции за счет средств областного бюджета</t>
  </si>
  <si>
    <t>ПМБУК "ЦБС", ПМБУК "ЦКС",    ПМБУК "Театр драмы "Вариант"    ПМКУК "Парк новой культуры"     МБОУ ДО "ПДХШ"        МБОУ ДО "ПДШИ"</t>
  </si>
  <si>
    <t>16.</t>
  </si>
  <si>
    <t>Предоставление государственной поддержки на конкурской основе муниципальным учреждениям культуры</t>
  </si>
  <si>
    <t xml:space="preserve">Приложение 3 </t>
  </si>
  <si>
    <t>от 21.12.2020    № 2471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</si>
</sst>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0.0"/>
    <numFmt numFmtId="166" formatCode="#,##0.00\ _р_."/>
  </numFmts>
  <fonts count="44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18"/>
      <name val="Liberation Serif"/>
      <family val="1"/>
      <charset val="204"/>
    </font>
    <font>
      <b/>
      <sz val="18"/>
      <name val="Liberation Serif"/>
      <family val="1"/>
      <charset val="204"/>
    </font>
    <font>
      <sz val="24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vertical="top"/>
    </xf>
    <xf numFmtId="0" fontId="4" fillId="0" borderId="0" xfId="0" applyFont="1"/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1" fontId="6" fillId="2" borderId="1" xfId="0" applyNumberFormat="1" applyFont="1" applyFill="1" applyBorder="1" applyAlignment="1">
      <alignment horizontal="left" vertical="top" wrapText="1"/>
    </xf>
    <xf numFmtId="0" fontId="13" fillId="0" borderId="0" xfId="0" applyFont="1"/>
    <xf numFmtId="0" fontId="0" fillId="0" borderId="1" xfId="0" applyBorder="1"/>
    <xf numFmtId="2" fontId="6" fillId="2" borderId="1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 applyAlignment="1">
      <alignment horizontal="left" vertical="top" wrapText="1"/>
    </xf>
    <xf numFmtId="0" fontId="14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3" fillId="3" borderId="0" xfId="0" applyFont="1" applyFill="1"/>
    <xf numFmtId="1" fontId="6" fillId="4" borderId="1" xfId="0" applyNumberFormat="1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1" fontId="6" fillId="4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6" fillId="4" borderId="5" xfId="0" applyFont="1" applyFill="1" applyBorder="1" applyAlignment="1">
      <alignment horizontal="left" vertical="top" wrapText="1"/>
    </xf>
    <xf numFmtId="2" fontId="12" fillId="4" borderId="5" xfId="0" applyNumberFormat="1" applyFont="1" applyFill="1" applyBorder="1" applyAlignment="1">
      <alignment horizontal="left" vertical="top" wrapText="1"/>
    </xf>
    <xf numFmtId="2" fontId="6" fillId="4" borderId="5" xfId="0" applyNumberFormat="1" applyFont="1" applyFill="1" applyBorder="1" applyAlignment="1">
      <alignment horizontal="left" vertical="top" wrapText="1"/>
    </xf>
    <xf numFmtId="2" fontId="6" fillId="2" borderId="11" xfId="0" applyNumberFormat="1" applyFont="1" applyFill="1" applyBorder="1" applyAlignment="1">
      <alignment horizontal="left" vertical="top" wrapText="1"/>
    </xf>
    <xf numFmtId="2" fontId="6" fillId="4" borderId="21" xfId="0" applyNumberFormat="1" applyFont="1" applyFill="1" applyBorder="1" applyAlignment="1">
      <alignment horizontal="left" vertical="top" wrapText="1"/>
    </xf>
    <xf numFmtId="1" fontId="6" fillId="4" borderId="14" xfId="0" applyNumberFormat="1" applyFont="1" applyFill="1" applyBorder="1" applyAlignment="1">
      <alignment horizontal="left" vertical="top" wrapText="1"/>
    </xf>
    <xf numFmtId="1" fontId="0" fillId="4" borderId="16" xfId="0" applyNumberFormat="1" applyFill="1" applyBorder="1" applyAlignment="1">
      <alignment horizontal="left" vertical="center"/>
    </xf>
    <xf numFmtId="0" fontId="0" fillId="4" borderId="14" xfId="0" applyFill="1" applyBorder="1"/>
    <xf numFmtId="0" fontId="0" fillId="4" borderId="16" xfId="0" applyFill="1" applyBorder="1"/>
    <xf numFmtId="0" fontId="14" fillId="0" borderId="0" xfId="0" applyFont="1" applyBorder="1" applyAlignment="1">
      <alignment horizontal="center" vertical="top" wrapText="1"/>
    </xf>
    <xf numFmtId="1" fontId="16" fillId="2" borderId="31" xfId="0" applyNumberFormat="1" applyFont="1" applyFill="1" applyBorder="1" applyAlignment="1">
      <alignment horizontal="left" vertical="top" wrapText="1"/>
    </xf>
    <xf numFmtId="0" fontId="14" fillId="0" borderId="0" xfId="0" applyFont="1" applyBorder="1"/>
    <xf numFmtId="0" fontId="14" fillId="0" borderId="27" xfId="0" applyFont="1" applyBorder="1"/>
    <xf numFmtId="0" fontId="14" fillId="0" borderId="29" xfId="0" applyFont="1" applyBorder="1"/>
    <xf numFmtId="0" fontId="14" fillId="0" borderId="20" xfId="0" applyFont="1" applyBorder="1"/>
    <xf numFmtId="0" fontId="14" fillId="0" borderId="28" xfId="0" applyFont="1" applyBorder="1"/>
    <xf numFmtId="2" fontId="14" fillId="0" borderId="0" xfId="0" applyNumberFormat="1" applyFont="1" applyBorder="1" applyAlignment="1">
      <alignment horizontal="center" vertical="top" wrapText="1"/>
    </xf>
    <xf numFmtId="2" fontId="14" fillId="0" borderId="27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2" fontId="17" fillId="2" borderId="1" xfId="0" applyNumberFormat="1" applyFont="1" applyFill="1" applyBorder="1" applyAlignment="1">
      <alignment horizontal="left" vertical="top" wrapText="1"/>
    </xf>
    <xf numFmtId="0" fontId="6" fillId="2" borderId="33" xfId="0" applyFont="1" applyFill="1" applyBorder="1" applyAlignment="1">
      <alignment horizontal="left" vertical="top" wrapText="1"/>
    </xf>
    <xf numFmtId="1" fontId="6" fillId="2" borderId="5" xfId="0" applyNumberFormat="1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left" vertical="top" wrapText="1"/>
    </xf>
    <xf numFmtId="0" fontId="6" fillId="2" borderId="3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2" fontId="6" fillId="2" borderId="6" xfId="0" applyNumberFormat="1" applyFont="1" applyFill="1" applyBorder="1" applyAlignment="1">
      <alignment horizontal="left" vertical="top" wrapText="1"/>
    </xf>
    <xf numFmtId="1" fontId="6" fillId="2" borderId="8" xfId="0" applyNumberFormat="1" applyFont="1" applyFill="1" applyBorder="1" applyAlignment="1">
      <alignment horizontal="left" vertical="top" wrapText="1"/>
    </xf>
    <xf numFmtId="2" fontId="14" fillId="0" borderId="0" xfId="0" applyNumberFormat="1" applyFont="1"/>
    <xf numFmtId="2" fontId="0" fillId="0" borderId="0" xfId="0" applyNumberFormat="1"/>
    <xf numFmtId="2" fontId="13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7" fillId="2" borderId="7" xfId="0" applyFont="1" applyFill="1" applyBorder="1" applyAlignment="1">
      <alignment horizontal="left" vertical="top" wrapText="1"/>
    </xf>
    <xf numFmtId="0" fontId="17" fillId="2" borderId="8" xfId="0" applyFont="1" applyFill="1" applyBorder="1" applyAlignment="1">
      <alignment horizontal="left" vertical="top" wrapText="1"/>
    </xf>
    <xf numFmtId="2" fontId="17" fillId="2" borderId="8" xfId="0" applyNumberFormat="1" applyFont="1" applyFill="1" applyBorder="1" applyAlignment="1">
      <alignment horizontal="left" vertical="top" wrapText="1"/>
    </xf>
    <xf numFmtId="2" fontId="17" fillId="2" borderId="18" xfId="0" applyNumberFormat="1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2" fontId="17" fillId="2" borderId="14" xfId="0" applyNumberFormat="1" applyFont="1" applyFill="1" applyBorder="1" applyAlignment="1">
      <alignment horizontal="left" vertical="top" wrapText="1"/>
    </xf>
    <xf numFmtId="1" fontId="6" fillId="5" borderId="5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4" fillId="0" borderId="40" xfId="0" applyFont="1" applyBorder="1" applyAlignment="1">
      <alignment horizontal="left" vertical="center" wrapText="1"/>
    </xf>
    <xf numFmtId="0" fontId="34" fillId="0" borderId="39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0" applyFont="1" applyFill="1" applyAlignment="1">
      <alignment horizontal="left"/>
    </xf>
    <xf numFmtId="0" fontId="37" fillId="0" borderId="0" xfId="0" applyFont="1" applyFill="1" applyAlignment="1"/>
    <xf numFmtId="0" fontId="34" fillId="0" borderId="2" xfId="0" applyFont="1" applyBorder="1" applyAlignment="1">
      <alignment horizontal="left" vertical="top" wrapText="1"/>
    </xf>
    <xf numFmtId="0" fontId="34" fillId="0" borderId="6" xfId="0" applyFont="1" applyBorder="1" applyAlignment="1">
      <alignment horizontal="left" vertical="top" wrapText="1"/>
    </xf>
    <xf numFmtId="0" fontId="34" fillId="0" borderId="5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right" vertical="center" wrapText="1"/>
    </xf>
    <xf numFmtId="2" fontId="34" fillId="0" borderId="4" xfId="0" applyNumberFormat="1" applyFont="1" applyBorder="1" applyAlignment="1">
      <alignment horizontal="center" vertical="center" wrapText="1"/>
    </xf>
    <xf numFmtId="166" fontId="34" fillId="0" borderId="4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top" wrapText="1"/>
    </xf>
    <xf numFmtId="2" fontId="34" fillId="0" borderId="1" xfId="0" applyNumberFormat="1" applyFont="1" applyBorder="1" applyAlignment="1">
      <alignment horizontal="left" vertical="top" wrapText="1"/>
    </xf>
    <xf numFmtId="0" fontId="34" fillId="2" borderId="1" xfId="0" applyFont="1" applyFill="1" applyBorder="1" applyAlignment="1">
      <alignment horizontal="left" vertical="top" wrapText="1"/>
    </xf>
    <xf numFmtId="0" fontId="34" fillId="4" borderId="1" xfId="0" applyFont="1" applyFill="1" applyBorder="1" applyAlignment="1">
      <alignment horizontal="left" vertical="top" wrapText="1"/>
    </xf>
    <xf numFmtId="2" fontId="34" fillId="4" borderId="1" xfId="0" applyNumberFormat="1" applyFont="1" applyFill="1" applyBorder="1" applyAlignment="1">
      <alignment horizontal="left" vertical="top" wrapText="1"/>
    </xf>
    <xf numFmtId="1" fontId="34" fillId="0" borderId="1" xfId="0" applyNumberFormat="1" applyFont="1" applyBorder="1" applyAlignment="1">
      <alignment horizontal="left" vertical="top" wrapText="1"/>
    </xf>
    <xf numFmtId="2" fontId="34" fillId="0" borderId="2" xfId="0" applyNumberFormat="1" applyFont="1" applyBorder="1" applyAlignment="1">
      <alignment horizontal="left" vertical="top" wrapText="1"/>
    </xf>
    <xf numFmtId="0" fontId="36" fillId="0" borderId="17" xfId="0" applyFont="1" applyBorder="1"/>
    <xf numFmtId="0" fontId="34" fillId="0" borderId="17" xfId="0" applyFont="1" applyFill="1" applyBorder="1" applyAlignment="1">
      <alignment horizontal="left" vertical="top" wrapText="1"/>
    </xf>
    <xf numFmtId="0" fontId="36" fillId="0" borderId="0" xfId="0" applyFont="1" applyBorder="1"/>
    <xf numFmtId="0" fontId="34" fillId="0" borderId="0" xfId="0" applyFont="1"/>
    <xf numFmtId="0" fontId="39" fillId="0" borderId="0" xfId="0" applyFont="1" applyFill="1"/>
    <xf numFmtId="0" fontId="39" fillId="0" borderId="0" xfId="0" applyFont="1" applyFill="1" applyAlignment="1">
      <alignment horizontal="left"/>
    </xf>
    <xf numFmtId="166" fontId="40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166" fontId="34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vertical="top" wrapText="1"/>
    </xf>
    <xf numFmtId="0" fontId="34" fillId="2" borderId="1" xfId="0" applyFont="1" applyFill="1" applyBorder="1" applyAlignment="1">
      <alignment vertical="top"/>
    </xf>
    <xf numFmtId="0" fontId="34" fillId="2" borderId="1" xfId="0" applyNumberFormat="1" applyFont="1" applyFill="1" applyBorder="1" applyAlignment="1">
      <alignment vertical="top" wrapText="1"/>
    </xf>
    <xf numFmtId="16" fontId="34" fillId="2" borderId="1" xfId="0" applyNumberFormat="1" applyFont="1" applyFill="1" applyBorder="1" applyAlignment="1">
      <alignment vertical="top" wrapText="1"/>
    </xf>
    <xf numFmtId="0" fontId="34" fillId="2" borderId="1" xfId="0" applyFont="1" applyFill="1" applyBorder="1" applyAlignment="1">
      <alignment horizontal="right" vertical="top" wrapText="1"/>
    </xf>
    <xf numFmtId="0" fontId="38" fillId="2" borderId="1" xfId="0" applyFont="1" applyFill="1" applyBorder="1" applyAlignment="1">
      <alignment horizontal="center" vertical="top" wrapText="1"/>
    </xf>
    <xf numFmtId="0" fontId="39" fillId="2" borderId="1" xfId="0" applyFont="1" applyFill="1" applyBorder="1"/>
    <xf numFmtId="0" fontId="34" fillId="0" borderId="35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0" fontId="34" fillId="0" borderId="38" xfId="0" applyFont="1" applyBorder="1" applyAlignment="1">
      <alignment horizontal="left" vertical="top" wrapText="1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right" vertical="center" wrapText="1"/>
    </xf>
    <xf numFmtId="0" fontId="40" fillId="2" borderId="1" xfId="0" applyFont="1" applyFill="1" applyBorder="1" applyAlignment="1">
      <alignment horizontal="right" vertical="top" wrapText="1"/>
    </xf>
    <xf numFmtId="0" fontId="34" fillId="2" borderId="4" xfId="0" applyFont="1" applyFill="1" applyBorder="1" applyAlignment="1">
      <alignment horizontal="right" vertical="top" wrapText="1"/>
    </xf>
    <xf numFmtId="0" fontId="38" fillId="2" borderId="4" xfId="0" applyFont="1" applyFill="1" applyBorder="1" applyAlignment="1">
      <alignment horizontal="left" vertical="top" wrapText="1"/>
    </xf>
    <xf numFmtId="4" fontId="34" fillId="2" borderId="1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/>
    </xf>
    <xf numFmtId="0" fontId="39" fillId="2" borderId="0" xfId="0" applyFont="1" applyFill="1"/>
    <xf numFmtId="0" fontId="39" fillId="2" borderId="0" xfId="0" applyFont="1" applyFill="1" applyAlignment="1">
      <alignment horizontal="left"/>
    </xf>
    <xf numFmtId="0" fontId="34" fillId="2" borderId="0" xfId="0" applyFont="1" applyFill="1" applyAlignment="1">
      <alignment horizontal="left"/>
    </xf>
    <xf numFmtId="0" fontId="37" fillId="2" borderId="0" xfId="0" applyFont="1" applyFill="1" applyAlignment="1">
      <alignment horizontal="left"/>
    </xf>
    <xf numFmtId="0" fontId="34" fillId="2" borderId="0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165" fontId="34" fillId="2" borderId="1" xfId="0" applyNumberFormat="1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top" wrapText="1"/>
    </xf>
    <xf numFmtId="0" fontId="34" fillId="2" borderId="4" xfId="0" applyFont="1" applyFill="1" applyBorder="1" applyAlignment="1">
      <alignment horizontal="center" vertical="center" wrapText="1"/>
    </xf>
    <xf numFmtId="0" fontId="34" fillId="2" borderId="1" xfId="0" applyFont="1" applyFill="1" applyBorder="1"/>
    <xf numFmtId="0" fontId="34" fillId="2" borderId="4" xfId="0" applyFont="1" applyFill="1" applyBorder="1" applyAlignment="1">
      <alignment horizontal="left" vertical="top" wrapText="1"/>
    </xf>
    <xf numFmtId="0" fontId="34" fillId="2" borderId="1" xfId="0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top" wrapText="1"/>
    </xf>
    <xf numFmtId="2" fontId="39" fillId="2" borderId="1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center"/>
    </xf>
    <xf numFmtId="2" fontId="34" fillId="2" borderId="1" xfId="0" applyNumberFormat="1" applyFont="1" applyFill="1" applyBorder="1" applyAlignment="1">
      <alignment horizontal="center" vertical="center" wrapText="1"/>
    </xf>
    <xf numFmtId="0" fontId="43" fillId="2" borderId="0" xfId="0" applyFont="1" applyFill="1" applyAlignment="1">
      <alignment horizontal="left"/>
    </xf>
    <xf numFmtId="0" fontId="43" fillId="2" borderId="0" xfId="0" applyFont="1" applyFill="1" applyAlignment="1"/>
    <xf numFmtId="0" fontId="41" fillId="2" borderId="0" xfId="0" applyFont="1" applyFill="1" applyAlignment="1"/>
    <xf numFmtId="0" fontId="41" fillId="2" borderId="0" xfId="0" applyFont="1" applyFill="1" applyAlignment="1">
      <alignment horizontal="left"/>
    </xf>
    <xf numFmtId="0" fontId="41" fillId="2" borderId="0" xfId="0" applyFont="1" applyFill="1" applyAlignment="1">
      <alignment horizontal="center"/>
    </xf>
    <xf numFmtId="2" fontId="34" fillId="2" borderId="1" xfId="0" applyNumberFormat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left" vertical="top" wrapText="1"/>
    </xf>
    <xf numFmtId="166" fontId="34" fillId="2" borderId="1" xfId="0" applyNumberFormat="1" applyFont="1" applyFill="1" applyBorder="1" applyAlignment="1">
      <alignment horizontal="center" vertical="center"/>
    </xf>
    <xf numFmtId="0" fontId="39" fillId="0" borderId="1" xfId="0" applyFont="1" applyFill="1" applyBorder="1"/>
    <xf numFmtId="0" fontId="34" fillId="0" borderId="1" xfId="0" applyFont="1" applyFill="1" applyBorder="1"/>
    <xf numFmtId="2" fontId="34" fillId="0" borderId="1" xfId="0" applyNumberFormat="1" applyFont="1" applyFill="1" applyBorder="1"/>
    <xf numFmtId="0" fontId="34" fillId="0" borderId="1" xfId="0" applyFont="1" applyFill="1" applyBorder="1" applyAlignment="1">
      <alignment vertical="top"/>
    </xf>
    <xf numFmtId="0" fontId="3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/>
    </xf>
    <xf numFmtId="2" fontId="34" fillId="0" borderId="1" xfId="0" applyNumberFormat="1" applyFont="1" applyFill="1" applyBorder="1" applyAlignment="1">
      <alignment horizontal="center"/>
    </xf>
    <xf numFmtId="0" fontId="34" fillId="0" borderId="1" xfId="0" applyFont="1" applyFill="1" applyBorder="1" applyAlignment="1">
      <alignment horizontal="center" vertical="center"/>
    </xf>
    <xf numFmtId="2" fontId="34" fillId="0" borderId="1" xfId="0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vertical="center"/>
    </xf>
    <xf numFmtId="2" fontId="34" fillId="2" borderId="1" xfId="0" applyNumberFormat="1" applyFont="1" applyFill="1" applyBorder="1" applyAlignment="1">
      <alignment horizontal="left" vertical="top"/>
    </xf>
    <xf numFmtId="0" fontId="34" fillId="2" borderId="1" xfId="0" applyFont="1" applyFill="1" applyBorder="1" applyAlignment="1">
      <alignment wrapText="1"/>
    </xf>
    <xf numFmtId="0" fontId="37" fillId="0" borderId="0" xfId="0" applyFont="1" applyAlignment="1">
      <alignment horizontal="center" wrapText="1"/>
    </xf>
    <xf numFmtId="0" fontId="34" fillId="0" borderId="15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34" fillId="4" borderId="15" xfId="0" applyFont="1" applyFill="1" applyBorder="1" applyAlignment="1">
      <alignment horizontal="left" vertical="top" wrapText="1"/>
    </xf>
    <xf numFmtId="0" fontId="34" fillId="4" borderId="4" xfId="0" applyFont="1" applyFill="1" applyBorder="1" applyAlignment="1">
      <alignment horizontal="left" vertical="top" wrapText="1"/>
    </xf>
    <xf numFmtId="0" fontId="34" fillId="0" borderId="14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4" fillId="2" borderId="15" xfId="0" applyFont="1" applyFill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" xfId="0" applyFont="1" applyBorder="1" applyAlignment="1">
      <alignment vertical="top" wrapText="1"/>
    </xf>
    <xf numFmtId="0" fontId="38" fillId="0" borderId="15" xfId="0" applyFont="1" applyBorder="1" applyAlignment="1">
      <alignment horizontal="left" vertical="top" wrapText="1"/>
    </xf>
    <xf numFmtId="0" fontId="38" fillId="0" borderId="4" xfId="0" applyFont="1" applyBorder="1" applyAlignment="1">
      <alignment horizontal="left" vertical="top" wrapText="1"/>
    </xf>
    <xf numFmtId="0" fontId="34" fillId="0" borderId="16" xfId="0" applyFont="1" applyBorder="1" applyAlignment="1">
      <alignment horizontal="left" vertical="top" wrapText="1"/>
    </xf>
    <xf numFmtId="0" fontId="34" fillId="0" borderId="14" xfId="0" applyNumberFormat="1" applyFont="1" applyBorder="1" applyAlignment="1">
      <alignment horizontal="left" vertical="top" wrapText="1"/>
    </xf>
    <xf numFmtId="0" fontId="34" fillId="0" borderId="4" xfId="0" applyNumberFormat="1" applyFont="1" applyBorder="1" applyAlignment="1">
      <alignment horizontal="left" vertical="top" wrapText="1"/>
    </xf>
    <xf numFmtId="0" fontId="34" fillId="2" borderId="14" xfId="0" applyNumberFormat="1" applyFont="1" applyFill="1" applyBorder="1" applyAlignment="1">
      <alignment horizontal="left" vertical="top" wrapText="1"/>
    </xf>
    <xf numFmtId="0" fontId="34" fillId="2" borderId="4" xfId="0" applyNumberFormat="1" applyFont="1" applyFill="1" applyBorder="1" applyAlignment="1">
      <alignment horizontal="left" vertical="top" wrapText="1"/>
    </xf>
    <xf numFmtId="0" fontId="34" fillId="0" borderId="14" xfId="0" applyFont="1" applyBorder="1" applyAlignment="1">
      <alignment horizontal="left" vertical="top" wrapText="1"/>
    </xf>
    <xf numFmtId="0" fontId="34" fillId="0" borderId="4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7" fillId="0" borderId="0" xfId="0" applyFont="1" applyFill="1" applyAlignment="1">
      <alignment horizontal="left"/>
    </xf>
    <xf numFmtId="0" fontId="36" fillId="0" borderId="0" xfId="0" applyFont="1" applyAlignment="1"/>
    <xf numFmtId="0" fontId="37" fillId="0" borderId="0" xfId="0" applyFont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2" fillId="2" borderId="0" xfId="0" applyFont="1" applyFill="1" applyBorder="1" applyAlignment="1">
      <alignment horizontal="center" vertical="center" wrapText="1"/>
    </xf>
    <xf numFmtId="0" fontId="41" fillId="2" borderId="0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left" vertical="center" wrapText="1"/>
    </xf>
    <xf numFmtId="0" fontId="39" fillId="2" borderId="5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9" fillId="2" borderId="14" xfId="0" applyFont="1" applyFill="1" applyBorder="1" applyAlignment="1">
      <alignment horizontal="center" vertical="center" wrapText="1"/>
    </xf>
    <xf numFmtId="0" fontId="39" fillId="2" borderId="15" xfId="0" applyFont="1" applyFill="1" applyBorder="1" applyAlignment="1">
      <alignment horizontal="center" vertical="center" wrapText="1"/>
    </xf>
    <xf numFmtId="0" fontId="39" fillId="2" borderId="4" xfId="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horizontal="center" vertical="top" wrapText="1"/>
    </xf>
    <xf numFmtId="0" fontId="38" fillId="2" borderId="6" xfId="0" applyFont="1" applyFill="1" applyBorder="1" applyAlignment="1">
      <alignment horizontal="center" vertical="top" wrapText="1"/>
    </xf>
    <xf numFmtId="0" fontId="38" fillId="2" borderId="5" xfId="0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top" wrapText="1"/>
    </xf>
    <xf numFmtId="0" fontId="34" fillId="2" borderId="6" xfId="0" applyFont="1" applyFill="1" applyBorder="1" applyAlignment="1">
      <alignment horizontal="center" vertical="top" wrapText="1"/>
    </xf>
    <xf numFmtId="0" fontId="34" fillId="2" borderId="5" xfId="0" applyFont="1" applyFill="1" applyBorder="1" applyAlignment="1">
      <alignment horizontal="center" vertical="top" wrapText="1"/>
    </xf>
    <xf numFmtId="0" fontId="34" fillId="2" borderId="1" xfId="0" applyFont="1" applyFill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/>
    </xf>
    <xf numFmtId="0" fontId="34" fillId="2" borderId="1" xfId="0" applyFont="1" applyFill="1" applyBorder="1" applyAlignment="1">
      <alignment horizontal="center" vertical="top"/>
    </xf>
    <xf numFmtId="49" fontId="34" fillId="2" borderId="1" xfId="0" applyNumberFormat="1" applyFont="1" applyFill="1" applyBorder="1" applyAlignment="1">
      <alignment horizontal="center" vertical="top" wrapText="1"/>
    </xf>
    <xf numFmtId="0" fontId="38" fillId="2" borderId="1" xfId="0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top"/>
    </xf>
    <xf numFmtId="0" fontId="34" fillId="2" borderId="6" xfId="0" applyFont="1" applyFill="1" applyBorder="1" applyAlignment="1">
      <alignment horizontal="center" vertical="top"/>
    </xf>
    <xf numFmtId="0" fontId="34" fillId="2" borderId="5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14" fillId="0" borderId="32" xfId="0" applyFont="1" applyBorder="1" applyAlignment="1">
      <alignment horizontal="left"/>
    </xf>
    <xf numFmtId="0" fontId="14" fillId="0" borderId="22" xfId="0" applyFont="1" applyBorder="1" applyAlignment="1">
      <alignment horizontal="left"/>
    </xf>
    <xf numFmtId="0" fontId="14" fillId="0" borderId="23" xfId="0" applyFont="1" applyBorder="1" applyAlignment="1">
      <alignment horizontal="left"/>
    </xf>
    <xf numFmtId="0" fontId="5" fillId="0" borderId="30" xfId="0" applyFont="1" applyBorder="1" applyAlignment="1">
      <alignment horizontal="left" vertical="top" wrapText="1"/>
    </xf>
    <xf numFmtId="0" fontId="25" fillId="0" borderId="25" xfId="0" applyFont="1" applyBorder="1" applyAlignment="1">
      <alignment horizontal="left" vertical="top" wrapText="1"/>
    </xf>
    <xf numFmtId="0" fontId="25" fillId="0" borderId="26" xfId="0" applyFont="1" applyBorder="1" applyAlignment="1">
      <alignment horizontal="left" vertical="top" wrapText="1"/>
    </xf>
    <xf numFmtId="0" fontId="25" fillId="0" borderId="31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9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28" xfId="0" applyFont="1" applyBorder="1" applyAlignment="1">
      <alignment horizontal="left" vertical="top" wrapText="1"/>
    </xf>
    <xf numFmtId="0" fontId="14" fillId="0" borderId="30" xfId="0" applyFont="1" applyBorder="1" applyAlignment="1">
      <alignment horizontal="center" vertical="top" wrapText="1"/>
    </xf>
    <xf numFmtId="0" fontId="14" fillId="0" borderId="25" xfId="0" applyFont="1" applyBorder="1" applyAlignment="1">
      <alignment horizontal="center" vertical="top" wrapText="1"/>
    </xf>
    <xf numFmtId="0" fontId="14" fillId="0" borderId="26" xfId="0" applyFont="1" applyBorder="1" applyAlignment="1">
      <alignment horizontal="center" vertical="top" wrapText="1"/>
    </xf>
    <xf numFmtId="0" fontId="14" fillId="0" borderId="3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27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 wrapText="1"/>
    </xf>
    <xf numFmtId="0" fontId="19" fillId="0" borderId="17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3" fillId="0" borderId="37" xfId="0" applyFont="1" applyBorder="1" applyAlignment="1">
      <alignment horizontal="center" vertical="top" wrapText="1"/>
    </xf>
    <xf numFmtId="0" fontId="13" fillId="0" borderId="38" xfId="0" applyFont="1" applyBorder="1" applyAlignment="1">
      <alignment horizontal="center" vertical="top"/>
    </xf>
    <xf numFmtId="0" fontId="13" fillId="0" borderId="39" xfId="0" applyFont="1" applyBorder="1" applyAlignment="1">
      <alignment horizontal="center" vertical="top"/>
    </xf>
    <xf numFmtId="0" fontId="13" fillId="0" borderId="30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31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0" fontId="13" fillId="0" borderId="29" xfId="0" applyFont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14" fillId="3" borderId="30" xfId="0" applyFont="1" applyFill="1" applyBorder="1" applyAlignment="1">
      <alignment horizontal="center" vertical="top" wrapText="1"/>
    </xf>
    <xf numFmtId="0" fontId="14" fillId="3" borderId="25" xfId="0" applyFont="1" applyFill="1" applyBorder="1" applyAlignment="1">
      <alignment horizontal="center" vertical="top" wrapText="1"/>
    </xf>
    <xf numFmtId="0" fontId="14" fillId="3" borderId="26" xfId="0" applyFont="1" applyFill="1" applyBorder="1" applyAlignment="1">
      <alignment horizontal="center" vertical="top" wrapText="1"/>
    </xf>
    <xf numFmtId="0" fontId="14" fillId="3" borderId="31" xfId="0" applyFont="1" applyFill="1" applyBorder="1" applyAlignment="1">
      <alignment horizontal="center" vertical="top" wrapText="1"/>
    </xf>
    <xf numFmtId="0" fontId="14" fillId="3" borderId="0" xfId="0" applyFont="1" applyFill="1" applyBorder="1" applyAlignment="1">
      <alignment horizontal="center" vertical="top" wrapText="1"/>
    </xf>
    <xf numFmtId="0" fontId="14" fillId="3" borderId="27" xfId="0" applyFont="1" applyFill="1" applyBorder="1" applyAlignment="1">
      <alignment horizontal="center" vertical="top" wrapText="1"/>
    </xf>
    <xf numFmtId="0" fontId="14" fillId="3" borderId="29" xfId="0" applyFont="1" applyFill="1" applyBorder="1" applyAlignment="1">
      <alignment horizontal="center" vertical="top" wrapText="1"/>
    </xf>
    <xf numFmtId="0" fontId="14" fillId="3" borderId="20" xfId="0" applyFont="1" applyFill="1" applyBorder="1" applyAlignment="1">
      <alignment horizontal="center" vertical="top" wrapText="1"/>
    </xf>
    <xf numFmtId="0" fontId="14" fillId="3" borderId="28" xfId="0" applyFont="1" applyFill="1" applyBorder="1" applyAlignment="1">
      <alignment horizontal="center" vertical="top" wrapText="1"/>
    </xf>
    <xf numFmtId="0" fontId="14" fillId="0" borderId="30" xfId="0" applyFont="1" applyBorder="1" applyAlignment="1">
      <alignment horizontal="left" vertical="top" wrapText="1"/>
    </xf>
    <xf numFmtId="0" fontId="14" fillId="0" borderId="25" xfId="0" applyFont="1" applyBorder="1" applyAlignment="1">
      <alignment horizontal="left" vertical="top" wrapText="1"/>
    </xf>
    <xf numFmtId="0" fontId="14" fillId="0" borderId="26" xfId="0" applyFont="1" applyBorder="1" applyAlignment="1">
      <alignment horizontal="left" vertical="top" wrapText="1"/>
    </xf>
    <xf numFmtId="0" fontId="14" fillId="0" borderId="31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27" xfId="0" applyFont="1" applyBorder="1" applyAlignment="1">
      <alignment horizontal="left" vertical="top" wrapText="1"/>
    </xf>
    <xf numFmtId="0" fontId="14" fillId="0" borderId="2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2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4" fillId="0" borderId="24" xfId="0" applyFont="1" applyBorder="1" applyAlignment="1">
      <alignment horizontal="left"/>
    </xf>
    <xf numFmtId="2" fontId="14" fillId="0" borderId="25" xfId="0" applyNumberFormat="1" applyFont="1" applyBorder="1" applyAlignment="1">
      <alignment horizontal="center" vertical="top" wrapText="1"/>
    </xf>
    <xf numFmtId="2" fontId="14" fillId="0" borderId="26" xfId="0" applyNumberFormat="1" applyFont="1" applyBorder="1" applyAlignment="1">
      <alignment horizontal="center" vertical="top" wrapText="1"/>
    </xf>
    <xf numFmtId="2" fontId="14" fillId="0" borderId="0" xfId="0" applyNumberFormat="1" applyFont="1" applyBorder="1" applyAlignment="1">
      <alignment horizontal="center" vertical="top" wrapText="1"/>
    </xf>
    <xf numFmtId="2" fontId="14" fillId="0" borderId="27" xfId="0" applyNumberFormat="1" applyFont="1" applyBorder="1" applyAlignment="1">
      <alignment horizontal="center" vertical="top" wrapText="1"/>
    </xf>
    <xf numFmtId="2" fontId="14" fillId="0" borderId="30" xfId="0" applyNumberFormat="1" applyFont="1" applyBorder="1" applyAlignment="1">
      <alignment horizontal="center" vertical="top" wrapText="1"/>
    </xf>
    <xf numFmtId="0" fontId="19" fillId="0" borderId="30" xfId="0" applyFont="1" applyBorder="1" applyAlignment="1">
      <alignment vertical="top" wrapText="1"/>
    </xf>
    <xf numFmtId="0" fontId="19" fillId="0" borderId="25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19" fillId="0" borderId="31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13" fillId="0" borderId="30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13" fillId="0" borderId="26" xfId="0" applyFont="1" applyBorder="1" applyAlignment="1">
      <alignment horizontal="center" wrapText="1"/>
    </xf>
    <xf numFmtId="0" fontId="13" fillId="0" borderId="3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3" fillId="0" borderId="27" xfId="0" applyFont="1" applyBorder="1" applyAlignment="1">
      <alignment horizontal="center" wrapText="1"/>
    </xf>
    <xf numFmtId="0" fontId="13" fillId="0" borderId="29" xfId="0" applyFont="1" applyBorder="1" applyAlignment="1">
      <alignment horizontal="center" wrapText="1"/>
    </xf>
    <xf numFmtId="0" fontId="13" fillId="0" borderId="20" xfId="0" applyFont="1" applyBorder="1" applyAlignment="1">
      <alignment horizontal="center" wrapText="1"/>
    </xf>
    <xf numFmtId="0" fontId="13" fillId="0" borderId="2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zoomScaleNormal="75" workbookViewId="0">
      <selection sqref="A1:C5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101"/>
      <c r="B1" s="101"/>
      <c r="C1" s="102" t="s">
        <v>110</v>
      </c>
    </row>
    <row r="2" spans="1:3" ht="20.25" x14ac:dyDescent="0.3">
      <c r="A2" s="101"/>
      <c r="B2" s="101"/>
      <c r="C2" s="103" t="s">
        <v>148</v>
      </c>
    </row>
    <row r="3" spans="1:3" ht="20.25" x14ac:dyDescent="0.3">
      <c r="A3" s="101"/>
      <c r="B3" s="101"/>
      <c r="C3" s="102" t="s">
        <v>13</v>
      </c>
    </row>
    <row r="4" spans="1:3" ht="33" customHeight="1" x14ac:dyDescent="0.3">
      <c r="A4" s="101"/>
      <c r="B4" s="101"/>
      <c r="C4" s="102" t="s">
        <v>123</v>
      </c>
    </row>
    <row r="5" spans="1:3" x14ac:dyDescent="0.2">
      <c r="A5" s="101"/>
      <c r="B5" s="101"/>
      <c r="C5" s="101"/>
    </row>
    <row r="6" spans="1:3" ht="90" customHeight="1" x14ac:dyDescent="0.3">
      <c r="A6" s="183" t="s">
        <v>149</v>
      </c>
      <c r="B6" s="183"/>
      <c r="C6" s="183"/>
    </row>
    <row r="7" spans="1:3" x14ac:dyDescent="0.2">
      <c r="A7" s="101"/>
      <c r="B7" s="101"/>
      <c r="C7" s="101"/>
    </row>
    <row r="8" spans="1:3" ht="196.5" customHeight="1" x14ac:dyDescent="0.2">
      <c r="A8" s="104" t="s">
        <v>26</v>
      </c>
      <c r="B8" s="188" t="s">
        <v>128</v>
      </c>
      <c r="C8" s="189"/>
    </row>
    <row r="9" spans="1:3" ht="60" customHeight="1" x14ac:dyDescent="0.2">
      <c r="A9" s="104" t="s">
        <v>27</v>
      </c>
      <c r="B9" s="184" t="s">
        <v>39</v>
      </c>
      <c r="C9" s="185"/>
    </row>
    <row r="10" spans="1:3" ht="18" x14ac:dyDescent="0.2">
      <c r="A10" s="105"/>
      <c r="B10" s="184" t="s">
        <v>28</v>
      </c>
      <c r="C10" s="185"/>
    </row>
    <row r="11" spans="1:3" ht="42" customHeight="1" x14ac:dyDescent="0.2">
      <c r="A11" s="105"/>
      <c r="B11" s="184" t="s">
        <v>41</v>
      </c>
      <c r="C11" s="185"/>
    </row>
    <row r="12" spans="1:3" ht="60.75" customHeight="1" x14ac:dyDescent="0.2">
      <c r="A12" s="105"/>
      <c r="B12" s="184" t="s">
        <v>40</v>
      </c>
      <c r="C12" s="185"/>
    </row>
    <row r="13" spans="1:3" ht="60" customHeight="1" x14ac:dyDescent="0.2">
      <c r="A13" s="105"/>
      <c r="B13" s="184" t="s">
        <v>42</v>
      </c>
      <c r="C13" s="185"/>
    </row>
    <row r="14" spans="1:3" ht="57.75" customHeight="1" x14ac:dyDescent="0.2">
      <c r="A14" s="104" t="s">
        <v>29</v>
      </c>
      <c r="B14" s="184" t="s">
        <v>57</v>
      </c>
      <c r="C14" s="185"/>
    </row>
    <row r="15" spans="1:3" ht="40.5" customHeight="1" x14ac:dyDescent="0.2">
      <c r="A15" s="105"/>
      <c r="B15" s="184" t="s">
        <v>116</v>
      </c>
      <c r="C15" s="185"/>
    </row>
    <row r="16" spans="1:3" ht="59.25" customHeight="1" x14ac:dyDescent="0.2">
      <c r="A16" s="105"/>
      <c r="B16" s="184" t="s">
        <v>58</v>
      </c>
      <c r="C16" s="185"/>
    </row>
    <row r="17" spans="1:4" ht="57.75" customHeight="1" x14ac:dyDescent="0.2">
      <c r="A17" s="105"/>
      <c r="B17" s="184" t="s">
        <v>59</v>
      </c>
      <c r="C17" s="185"/>
    </row>
    <row r="18" spans="1:4" ht="81.75" customHeight="1" x14ac:dyDescent="0.2">
      <c r="A18" s="134"/>
      <c r="B18" s="184" t="s">
        <v>157</v>
      </c>
      <c r="C18" s="185"/>
    </row>
    <row r="19" spans="1:4" ht="75" customHeight="1" x14ac:dyDescent="0.2">
      <c r="A19" s="134"/>
      <c r="B19" s="190" t="s">
        <v>166</v>
      </c>
      <c r="C19" s="191"/>
    </row>
    <row r="20" spans="1:4" ht="78" customHeight="1" x14ac:dyDescent="0.2">
      <c r="A20" s="105"/>
      <c r="B20" s="184" t="s">
        <v>121</v>
      </c>
      <c r="C20" s="185"/>
    </row>
    <row r="21" spans="1:4" ht="0.75" hidden="1" customHeight="1" x14ac:dyDescent="0.2">
      <c r="A21" s="105"/>
      <c r="B21" s="186" t="s">
        <v>177</v>
      </c>
      <c r="C21" s="187"/>
      <c r="D21" s="24" t="s">
        <v>156</v>
      </c>
    </row>
    <row r="22" spans="1:4" ht="96" hidden="1" customHeight="1" x14ac:dyDescent="0.2">
      <c r="A22" s="105"/>
      <c r="B22" s="186" t="s">
        <v>54</v>
      </c>
      <c r="C22" s="187"/>
      <c r="D22" s="24" t="s">
        <v>156</v>
      </c>
    </row>
    <row r="23" spans="1:4" ht="24.75" hidden="1" customHeight="1" x14ac:dyDescent="0.2">
      <c r="A23" s="105"/>
      <c r="B23" s="186" t="s">
        <v>56</v>
      </c>
      <c r="C23" s="187"/>
      <c r="D23" s="24" t="s">
        <v>156</v>
      </c>
    </row>
    <row r="24" spans="1:4" ht="38.25" customHeight="1" x14ac:dyDescent="0.2">
      <c r="A24" s="104"/>
      <c r="B24" s="184" t="s">
        <v>205</v>
      </c>
      <c r="C24" s="185"/>
    </row>
    <row r="25" spans="1:4" ht="57.75" hidden="1" customHeight="1" x14ac:dyDescent="0.2">
      <c r="A25" s="105"/>
      <c r="B25" s="186" t="s">
        <v>126</v>
      </c>
      <c r="C25" s="187"/>
      <c r="D25" s="24" t="s">
        <v>156</v>
      </c>
    </row>
    <row r="26" spans="1:4" ht="58.5" customHeight="1" x14ac:dyDescent="0.2">
      <c r="A26" s="105"/>
      <c r="B26" s="184" t="s">
        <v>206</v>
      </c>
      <c r="C26" s="185"/>
    </row>
    <row r="27" spans="1:4" ht="23.25" customHeight="1" x14ac:dyDescent="0.2">
      <c r="A27" s="105"/>
      <c r="B27" s="184" t="s">
        <v>207</v>
      </c>
      <c r="C27" s="185"/>
    </row>
    <row r="28" spans="1:4" ht="40.5" customHeight="1" x14ac:dyDescent="0.2">
      <c r="A28" s="105"/>
      <c r="B28" s="196" t="s">
        <v>208</v>
      </c>
      <c r="C28" s="197"/>
    </row>
    <row r="29" spans="1:4" ht="40.5" customHeight="1" x14ac:dyDescent="0.2">
      <c r="A29" s="105"/>
      <c r="B29" s="198" t="s">
        <v>209</v>
      </c>
      <c r="C29" s="199"/>
    </row>
    <row r="30" spans="1:4" ht="59.25" customHeight="1" x14ac:dyDescent="0.2">
      <c r="A30" s="104"/>
      <c r="B30" s="184" t="s">
        <v>55</v>
      </c>
      <c r="C30" s="185"/>
    </row>
    <row r="31" spans="1:4" ht="84" customHeight="1" x14ac:dyDescent="0.2">
      <c r="A31" s="105"/>
      <c r="B31" s="193" t="s">
        <v>199</v>
      </c>
      <c r="C31" s="194"/>
    </row>
    <row r="32" spans="1:4" ht="36.75" thickBot="1" x14ac:dyDescent="0.25">
      <c r="A32" s="107" t="s">
        <v>30</v>
      </c>
      <c r="B32" s="195" t="s">
        <v>154</v>
      </c>
      <c r="C32" s="185"/>
    </row>
    <row r="33" spans="1:3" ht="72.75" thickBot="1" x14ac:dyDescent="0.25">
      <c r="A33" s="99" t="s">
        <v>196</v>
      </c>
      <c r="B33" s="200" t="s">
        <v>200</v>
      </c>
      <c r="C33" s="185"/>
    </row>
    <row r="34" spans="1:3" ht="108.75" thickBot="1" x14ac:dyDescent="0.25">
      <c r="A34" s="100" t="s">
        <v>197</v>
      </c>
      <c r="B34" s="200" t="s">
        <v>214</v>
      </c>
      <c r="C34" s="185"/>
    </row>
    <row r="35" spans="1:3" ht="54" x14ac:dyDescent="0.2">
      <c r="A35" s="136" t="s">
        <v>198</v>
      </c>
      <c r="B35" s="201" t="s">
        <v>201</v>
      </c>
      <c r="C35" s="185"/>
    </row>
    <row r="36" spans="1:3" ht="36" x14ac:dyDescent="0.2">
      <c r="A36" s="135" t="s">
        <v>215</v>
      </c>
      <c r="B36" s="200" t="s">
        <v>216</v>
      </c>
      <c r="C36" s="185"/>
    </row>
    <row r="37" spans="1:3" ht="72" x14ac:dyDescent="0.2">
      <c r="A37" s="104" t="s">
        <v>31</v>
      </c>
      <c r="B37" s="108" t="s">
        <v>32</v>
      </c>
      <c r="C37" s="109">
        <f>'Приложение 3'!D10</f>
        <v>1303686.2799999998</v>
      </c>
    </row>
    <row r="38" spans="1:3" ht="36" x14ac:dyDescent="0.2">
      <c r="A38" s="105"/>
      <c r="B38" s="108" t="s">
        <v>119</v>
      </c>
      <c r="C38" s="110">
        <f>'Приложение 3'!D12</f>
        <v>14130.68</v>
      </c>
    </row>
    <row r="39" spans="1:3" ht="18" x14ac:dyDescent="0.2">
      <c r="A39" s="105"/>
      <c r="B39" s="108" t="s">
        <v>3</v>
      </c>
      <c r="C39" s="110">
        <f>'Приложение 3'!D13</f>
        <v>1289555.5999999999</v>
      </c>
    </row>
    <row r="40" spans="1:3" ht="18" x14ac:dyDescent="0.2">
      <c r="A40" s="105"/>
      <c r="B40" s="108" t="s">
        <v>33</v>
      </c>
      <c r="C40" s="110">
        <f>'Приложение 3'!E10</f>
        <v>0</v>
      </c>
    </row>
    <row r="41" spans="1:3" ht="18" x14ac:dyDescent="0.2">
      <c r="A41" s="105"/>
      <c r="B41" s="108" t="s">
        <v>3</v>
      </c>
      <c r="C41" s="110">
        <f>C40</f>
        <v>0</v>
      </c>
    </row>
    <row r="42" spans="1:3" ht="18" x14ac:dyDescent="0.2">
      <c r="A42" s="105"/>
      <c r="B42" s="108" t="s">
        <v>34</v>
      </c>
      <c r="C42" s="110">
        <f>'Приложение 3'!F10</f>
        <v>211003.57999999996</v>
      </c>
    </row>
    <row r="43" spans="1:3" ht="18" x14ac:dyDescent="0.2">
      <c r="A43" s="105"/>
      <c r="B43" s="108" t="s">
        <v>3</v>
      </c>
      <c r="C43" s="110">
        <f>C42</f>
        <v>211003.57999999996</v>
      </c>
    </row>
    <row r="44" spans="1:3" ht="18" x14ac:dyDescent="0.2">
      <c r="A44" s="105"/>
      <c r="B44" s="108" t="s">
        <v>35</v>
      </c>
      <c r="C44" s="110">
        <f>'Приложение 3'!G10</f>
        <v>211830.27999999997</v>
      </c>
    </row>
    <row r="45" spans="1:3" ht="18" x14ac:dyDescent="0.2">
      <c r="A45" s="105"/>
      <c r="B45" s="108" t="s">
        <v>3</v>
      </c>
      <c r="C45" s="110">
        <f>C44</f>
        <v>211830.27999999997</v>
      </c>
    </row>
    <row r="46" spans="1:3" ht="18" x14ac:dyDescent="0.2">
      <c r="A46" s="105"/>
      <c r="B46" s="108" t="s">
        <v>36</v>
      </c>
      <c r="C46" s="110">
        <f>'Приложение 3'!H10</f>
        <v>221109.22000000003</v>
      </c>
    </row>
    <row r="47" spans="1:3" ht="18" x14ac:dyDescent="0.2">
      <c r="A47" s="105"/>
      <c r="B47" s="108" t="s">
        <v>3</v>
      </c>
      <c r="C47" s="110">
        <f>C46</f>
        <v>221109.22000000003</v>
      </c>
    </row>
    <row r="48" spans="1:3" ht="18" x14ac:dyDescent="0.2">
      <c r="A48" s="105"/>
      <c r="B48" s="108" t="s">
        <v>37</v>
      </c>
      <c r="C48" s="110">
        <f>'Приложение 3'!I10</f>
        <v>219914.4</v>
      </c>
    </row>
    <row r="49" spans="1:3" ht="18" x14ac:dyDescent="0.2">
      <c r="A49" s="106"/>
      <c r="B49" s="108" t="s">
        <v>3</v>
      </c>
      <c r="C49" s="110">
        <f>C48</f>
        <v>219914.4</v>
      </c>
    </row>
    <row r="50" spans="1:3" ht="18" x14ac:dyDescent="0.2">
      <c r="A50" s="106"/>
      <c r="B50" s="108" t="s">
        <v>152</v>
      </c>
      <c r="C50" s="110">
        <f>'Приложение 3'!J10</f>
        <v>219914.4</v>
      </c>
    </row>
    <row r="51" spans="1:3" ht="18" x14ac:dyDescent="0.2">
      <c r="A51" s="106"/>
      <c r="B51" s="108" t="s">
        <v>3</v>
      </c>
      <c r="C51" s="110">
        <f>C50</f>
        <v>219914.4</v>
      </c>
    </row>
    <row r="52" spans="1:3" ht="18" x14ac:dyDescent="0.2">
      <c r="A52" s="106"/>
      <c r="B52" s="108" t="s">
        <v>153</v>
      </c>
      <c r="C52" s="110">
        <f>'Приложение 3'!K10</f>
        <v>219914.4</v>
      </c>
    </row>
    <row r="53" spans="1:3" ht="18" x14ac:dyDescent="0.2">
      <c r="A53" s="106"/>
      <c r="B53" s="108" t="s">
        <v>3</v>
      </c>
      <c r="C53" s="110">
        <f>C52</f>
        <v>219914.4</v>
      </c>
    </row>
    <row r="54" spans="1:3" ht="78" customHeight="1" x14ac:dyDescent="0.2">
      <c r="A54" s="106" t="s">
        <v>38</v>
      </c>
      <c r="B54" s="192" t="s">
        <v>141</v>
      </c>
      <c r="C54" s="192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9"/>
      <c r="B59" s="4"/>
      <c r="C59" s="4"/>
    </row>
  </sheetData>
  <mergeCells count="31"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view="pageBreakPreview" zoomScale="48" zoomScaleNormal="60" zoomScaleSheetLayoutView="48" zoomScalePageLayoutView="72" workbookViewId="0">
      <selection activeCell="A6" sqref="A6:J6"/>
    </sheetView>
  </sheetViews>
  <sheetFormatPr defaultRowHeight="12.75" x14ac:dyDescent="0.2"/>
  <cols>
    <col min="1" max="1" width="59" customWidth="1"/>
    <col min="2" max="2" width="42" customWidth="1"/>
    <col min="3" max="3" width="11.85546875" customWidth="1"/>
    <col min="4" max="4" width="13" customWidth="1"/>
    <col min="5" max="7" width="10" bestFit="1" customWidth="1"/>
    <col min="8" max="9" width="9.42578125" customWidth="1"/>
    <col min="10" max="10" width="47.42578125" customWidth="1"/>
  </cols>
  <sheetData>
    <row r="1" spans="1:11" ht="20.25" x14ac:dyDescent="0.3">
      <c r="A1" s="101"/>
      <c r="B1" s="101"/>
      <c r="C1" s="101"/>
      <c r="D1" s="101"/>
      <c r="E1" s="102"/>
      <c r="F1" s="102"/>
      <c r="G1" s="102" t="s">
        <v>124</v>
      </c>
      <c r="H1" s="102"/>
      <c r="I1" s="102"/>
      <c r="J1" s="101"/>
      <c r="K1" s="101"/>
    </row>
    <row r="2" spans="1:11" ht="20.25" x14ac:dyDescent="0.3">
      <c r="A2" s="101"/>
      <c r="B2" s="101"/>
      <c r="C2" s="101"/>
      <c r="D2" s="101"/>
      <c r="E2" s="103"/>
      <c r="F2" s="103"/>
      <c r="G2" s="103" t="s">
        <v>18</v>
      </c>
      <c r="H2" s="103"/>
      <c r="I2" s="103"/>
      <c r="J2" s="101"/>
      <c r="K2" s="101"/>
    </row>
    <row r="3" spans="1:11" ht="20.25" x14ac:dyDescent="0.3">
      <c r="A3" s="101"/>
      <c r="B3" s="101"/>
      <c r="C3" s="101"/>
      <c r="D3" s="101"/>
      <c r="E3" s="102"/>
      <c r="F3" s="102"/>
      <c r="G3" s="102" t="s">
        <v>13</v>
      </c>
      <c r="H3" s="102"/>
      <c r="I3" s="102"/>
      <c r="J3" s="101"/>
      <c r="K3" s="101"/>
    </row>
    <row r="4" spans="1:11" ht="33.75" customHeight="1" x14ac:dyDescent="0.3">
      <c r="A4" s="101"/>
      <c r="B4" s="101"/>
      <c r="C4" s="101"/>
      <c r="D4" s="101"/>
      <c r="E4" s="102"/>
      <c r="F4" s="102"/>
      <c r="G4" s="207" t="s">
        <v>120</v>
      </c>
      <c r="H4" s="207"/>
      <c r="I4" s="207"/>
      <c r="J4" s="208"/>
      <c r="K4" s="101"/>
    </row>
    <row r="5" spans="1:11" x14ac:dyDescent="0.2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</row>
    <row r="6" spans="1:11" ht="54" customHeight="1" x14ac:dyDescent="0.2">
      <c r="A6" s="209" t="s">
        <v>211</v>
      </c>
      <c r="B6" s="209"/>
      <c r="C6" s="209"/>
      <c r="D6" s="209"/>
      <c r="E6" s="209"/>
      <c r="F6" s="209"/>
      <c r="G6" s="209"/>
      <c r="H6" s="209"/>
      <c r="I6" s="209"/>
      <c r="J6" s="209"/>
      <c r="K6" s="101"/>
    </row>
    <row r="7" spans="1:11" ht="33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</row>
    <row r="8" spans="1:11" ht="26.25" customHeight="1" x14ac:dyDescent="0.2">
      <c r="A8" s="206" t="s">
        <v>19</v>
      </c>
      <c r="B8" s="206" t="s">
        <v>20</v>
      </c>
      <c r="C8" s="210" t="s">
        <v>21</v>
      </c>
      <c r="D8" s="211"/>
      <c r="E8" s="211"/>
      <c r="F8" s="211"/>
      <c r="G8" s="211"/>
      <c r="H8" s="211"/>
      <c r="I8" s="212"/>
      <c r="J8" s="203" t="s">
        <v>22</v>
      </c>
      <c r="K8" s="101"/>
    </row>
    <row r="9" spans="1:11" ht="18.75" customHeight="1" x14ac:dyDescent="0.2">
      <c r="A9" s="206"/>
      <c r="B9" s="206"/>
      <c r="C9" s="206">
        <v>2019</v>
      </c>
      <c r="D9" s="206">
        <v>2020</v>
      </c>
      <c r="E9" s="206">
        <v>2021</v>
      </c>
      <c r="F9" s="206">
        <v>2022</v>
      </c>
      <c r="G9" s="206">
        <v>2023</v>
      </c>
      <c r="H9" s="203">
        <v>2024</v>
      </c>
      <c r="I9" s="203">
        <v>2025</v>
      </c>
      <c r="J9" s="204"/>
      <c r="K9" s="101"/>
    </row>
    <row r="10" spans="1:11" ht="19.5" customHeight="1" x14ac:dyDescent="0.2">
      <c r="A10" s="206"/>
      <c r="B10" s="206"/>
      <c r="C10" s="206"/>
      <c r="D10" s="206"/>
      <c r="E10" s="206"/>
      <c r="F10" s="206"/>
      <c r="G10" s="206"/>
      <c r="H10" s="205"/>
      <c r="I10" s="205"/>
      <c r="J10" s="205"/>
      <c r="K10" s="101"/>
    </row>
    <row r="11" spans="1:11" ht="18" x14ac:dyDescent="0.2">
      <c r="A11" s="202" t="str">
        <f>'Приложение 1'!B9</f>
        <v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B11" s="202"/>
      <c r="C11" s="202"/>
      <c r="D11" s="202"/>
      <c r="E11" s="202"/>
      <c r="F11" s="202"/>
      <c r="G11" s="202"/>
      <c r="H11" s="202"/>
      <c r="I11" s="202"/>
      <c r="J11" s="202"/>
      <c r="K11" s="101"/>
    </row>
    <row r="12" spans="1:11" ht="18" x14ac:dyDescent="0.2">
      <c r="A12" s="202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12" s="202"/>
      <c r="C12" s="202"/>
      <c r="D12" s="202"/>
      <c r="E12" s="202"/>
      <c r="F12" s="202"/>
      <c r="G12" s="202"/>
      <c r="H12" s="202"/>
      <c r="I12" s="202"/>
      <c r="J12" s="202"/>
      <c r="K12" s="101"/>
    </row>
    <row r="13" spans="1:11" ht="97.5" customHeight="1" x14ac:dyDescent="0.2">
      <c r="A13" s="107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13" s="107" t="s">
        <v>60</v>
      </c>
      <c r="C13" s="112">
        <f>'расчет целевых показателей'!D8</f>
        <v>100</v>
      </c>
      <c r="D13" s="112">
        <f>'расчет целевых показателей'!E8</f>
        <v>100</v>
      </c>
      <c r="E13" s="112">
        <f>'расчет целевых показателей'!F8</f>
        <v>100</v>
      </c>
      <c r="F13" s="112">
        <f>'расчет целевых показателей'!G8</f>
        <v>100</v>
      </c>
      <c r="G13" s="112">
        <f>'расчет целевых показателей'!H8</f>
        <v>100</v>
      </c>
      <c r="H13" s="112">
        <f>'расчет целевых показателей'!L8</f>
        <v>100</v>
      </c>
      <c r="I13" s="112">
        <f>'расчет целевых показателей'!M8</f>
        <v>100</v>
      </c>
      <c r="J13" s="111" t="s">
        <v>180</v>
      </c>
      <c r="K13" s="101"/>
    </row>
    <row r="14" spans="1:11" ht="78.75" customHeight="1" x14ac:dyDescent="0.2">
      <c r="A14" s="107" t="str">
        <f>'Приложение 1'!B15</f>
        <v>1.1.2. Уровень фактической обеспеченности библиотеками от нормативной потребности в библиотеках;</v>
      </c>
      <c r="B14" s="107" t="s">
        <v>60</v>
      </c>
      <c r="C14" s="112">
        <f>'расчет целевых показателей'!D9</f>
        <v>100</v>
      </c>
      <c r="D14" s="112">
        <f>'расчет целевых показателей'!E9</f>
        <v>100</v>
      </c>
      <c r="E14" s="112">
        <f>'расчет целевых показателей'!F9</f>
        <v>100</v>
      </c>
      <c r="F14" s="112">
        <f>'расчет целевых показателей'!G9</f>
        <v>100</v>
      </c>
      <c r="G14" s="112">
        <f>'расчет целевых показателей'!H9</f>
        <v>100</v>
      </c>
      <c r="H14" s="112">
        <f>'расчет целевых показателей'!L9</f>
        <v>100</v>
      </c>
      <c r="I14" s="112">
        <f>'расчет целевых показателей'!M9</f>
        <v>100</v>
      </c>
      <c r="J14" s="107" t="s">
        <v>181</v>
      </c>
      <c r="K14" s="101"/>
    </row>
    <row r="15" spans="1:11" ht="101.25" customHeight="1" x14ac:dyDescent="0.2">
      <c r="A15" s="107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5" s="107" t="s">
        <v>62</v>
      </c>
      <c r="C15" s="112">
        <f>'расчет целевых показателей'!D10</f>
        <v>100</v>
      </c>
      <c r="D15" s="112">
        <f>'расчет целевых показателей'!E10</f>
        <v>100</v>
      </c>
      <c r="E15" s="112">
        <f>'расчет целевых показателей'!F10</f>
        <v>100</v>
      </c>
      <c r="F15" s="112">
        <f>'расчет целевых показателей'!G10</f>
        <v>100</v>
      </c>
      <c r="G15" s="112">
        <f>'расчет целевых показателей'!H10</f>
        <v>100</v>
      </c>
      <c r="H15" s="112">
        <f>'расчет целевых показателей'!L10</f>
        <v>100</v>
      </c>
      <c r="I15" s="112">
        <f>'расчет целевых показателей'!M10</f>
        <v>100</v>
      </c>
      <c r="J15" s="107" t="s">
        <v>63</v>
      </c>
      <c r="K15" s="101"/>
    </row>
    <row r="16" spans="1:11" ht="111.75" customHeight="1" x14ac:dyDescent="0.2">
      <c r="A16" s="107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6" s="107" t="s">
        <v>64</v>
      </c>
      <c r="C16" s="112">
        <f>'расчет целевых показателей'!D13</f>
        <v>96.00324061571699</v>
      </c>
      <c r="D16" s="112">
        <f>'расчет целевых показателей'!E13</f>
        <v>96.111261139616516</v>
      </c>
      <c r="E16" s="112">
        <f>'расчет целевых показателей'!F13</f>
        <v>96.246286794490956</v>
      </c>
      <c r="F16" s="112">
        <f>'расчет целевых показателей'!G13</f>
        <v>96.381312449365382</v>
      </c>
      <c r="G16" s="112">
        <f>'расчет целевых показателей'!H13</f>
        <v>96.516338104239807</v>
      </c>
      <c r="H16" s="112">
        <f>'расчет целевых показателей'!L13</f>
        <v>96.651363759114233</v>
      </c>
      <c r="I16" s="112">
        <f>'расчет целевых показателей'!M13</f>
        <v>96.786389413988658</v>
      </c>
      <c r="J16" s="113" t="s">
        <v>182</v>
      </c>
      <c r="K16" s="101"/>
    </row>
    <row r="17" spans="1:13" ht="140.25" customHeight="1" x14ac:dyDescent="0.2">
      <c r="A17" s="107" t="s">
        <v>125</v>
      </c>
      <c r="B17" s="107" t="s">
        <v>144</v>
      </c>
      <c r="C17" s="112">
        <f>'расчет целевых показателей'!D26</f>
        <v>7.4074074074074066</v>
      </c>
      <c r="D17" s="112">
        <f>'расчет целевых показателей'!E26</f>
        <v>7.4074074074074066</v>
      </c>
      <c r="E17" s="112">
        <f>'расчет целевых показателей'!F26</f>
        <v>7.4074074074074066</v>
      </c>
      <c r="F17" s="112">
        <f>'расчет целевых показателей'!G26</f>
        <v>7.4074074074074066</v>
      </c>
      <c r="G17" s="112">
        <f>'расчет целевых показателей'!H26</f>
        <v>7.4074074074074066</v>
      </c>
      <c r="H17" s="112">
        <f>'расчет целевых показателей'!L26</f>
        <v>7.4074074074074066</v>
      </c>
      <c r="I17" s="112">
        <f>'расчет целевых показателей'!M26</f>
        <v>7.4074074074074066</v>
      </c>
      <c r="J17" s="107" t="s">
        <v>183</v>
      </c>
      <c r="K17" s="101"/>
    </row>
    <row r="18" spans="1:13" ht="178.5" customHeight="1" x14ac:dyDescent="0.2">
      <c r="A18" s="107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18" s="107" t="s">
        <v>65</v>
      </c>
      <c r="C18" s="112">
        <f>'расчет целевых показателей'!D36</f>
        <v>93.354713819305999</v>
      </c>
      <c r="D18" s="112">
        <f>'расчет целевых показателей'!E36</f>
        <v>93.768795210099981</v>
      </c>
      <c r="E18" s="112">
        <f>'расчет целевых показателей'!F36</f>
        <v>94.134299048736324</v>
      </c>
      <c r="F18" s="112">
        <f>'расчет целевых показателей'!G36</f>
        <v>94.459299944592999</v>
      </c>
      <c r="G18" s="112">
        <f>'расчет целевых показателей'!H36</f>
        <v>94.750176896213276</v>
      </c>
      <c r="H18" s="112">
        <f>'расчет целевых показателей'!L36</f>
        <v>95.012036173581137</v>
      </c>
      <c r="I18" s="112">
        <f>'расчет целевых показателей'!M36</f>
        <v>95.249013653921637</v>
      </c>
      <c r="J18" s="107" t="s">
        <v>184</v>
      </c>
      <c r="K18" s="101"/>
    </row>
    <row r="19" spans="1:13" ht="140.25" customHeight="1" x14ac:dyDescent="0.2">
      <c r="A19" s="107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19" s="107" t="s">
        <v>24</v>
      </c>
      <c r="C19" s="112">
        <f>'расчет целевых показателей'!D39</f>
        <v>13.75818791462712</v>
      </c>
      <c r="D19" s="112">
        <f>'расчет целевых показателей'!E39</f>
        <v>14.75818791462712</v>
      </c>
      <c r="E19" s="112">
        <f>'расчет целевых показателей'!F39</f>
        <v>15.75818791462712</v>
      </c>
      <c r="F19" s="112">
        <f>'расчет целевых показателей'!G39</f>
        <v>16.758187914627122</v>
      </c>
      <c r="G19" s="112">
        <f>'расчет целевых показателей'!H39</f>
        <v>17.758187914627122</v>
      </c>
      <c r="H19" s="112">
        <f>'расчет целевых показателей'!L39</f>
        <v>18.758187914627122</v>
      </c>
      <c r="I19" s="112">
        <f>'расчет целевых показателей'!M39</f>
        <v>19.758187914627122</v>
      </c>
      <c r="J19" s="107" t="s">
        <v>185</v>
      </c>
      <c r="K19" s="101"/>
    </row>
    <row r="20" spans="1:13" ht="1.5" customHeight="1" x14ac:dyDescent="0.2">
      <c r="A20" s="114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20" s="114" t="s">
        <v>23</v>
      </c>
      <c r="C20" s="114">
        <f>'расчет целевых показателей'!D42</f>
        <v>42</v>
      </c>
      <c r="D20" s="114">
        <f>'расчет целевых показателей'!E42</f>
        <v>42</v>
      </c>
      <c r="E20" s="114">
        <f>'расчет целевых показателей'!F42</f>
        <v>42</v>
      </c>
      <c r="F20" s="114">
        <f>'расчет целевых показателей'!G42</f>
        <v>42</v>
      </c>
      <c r="G20" s="114">
        <f>'расчет целевых показателей'!H42</f>
        <v>42</v>
      </c>
      <c r="H20" s="114"/>
      <c r="I20" s="114"/>
      <c r="J20" s="114" t="s">
        <v>61</v>
      </c>
      <c r="K20" s="101" t="s">
        <v>174</v>
      </c>
    </row>
    <row r="21" spans="1:13" ht="18" x14ac:dyDescent="0.2">
      <c r="A21" s="202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21" s="202"/>
      <c r="C21" s="202"/>
      <c r="D21" s="202"/>
      <c r="E21" s="202"/>
      <c r="F21" s="202"/>
      <c r="G21" s="202"/>
      <c r="H21" s="202"/>
      <c r="I21" s="202"/>
      <c r="J21" s="202"/>
      <c r="K21" s="101"/>
    </row>
    <row r="22" spans="1:13" ht="2.25" customHeight="1" x14ac:dyDescent="0.2">
      <c r="A22" s="114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22" s="114" t="s">
        <v>67</v>
      </c>
      <c r="C22" s="115">
        <f>'расчет целевых показателей'!D50</f>
        <v>100</v>
      </c>
      <c r="D22" s="115">
        <f>'расчет целевых показателей'!E50</f>
        <v>100</v>
      </c>
      <c r="E22" s="115">
        <f>'расчет целевых показателей'!F50</f>
        <v>100</v>
      </c>
      <c r="F22" s="115">
        <f>'расчет целевых показателей'!G50</f>
        <v>100</v>
      </c>
      <c r="G22" s="115">
        <f>'расчет целевых показателей'!H50</f>
        <v>100</v>
      </c>
      <c r="H22" s="115"/>
      <c r="I22" s="115"/>
      <c r="J22" s="114" t="s">
        <v>66</v>
      </c>
      <c r="K22" s="101" t="s">
        <v>174</v>
      </c>
    </row>
    <row r="23" spans="1:13" ht="140.25" hidden="1" customHeight="1" x14ac:dyDescent="0.2">
      <c r="A23" s="114" t="str">
        <f>'Приложение 1'!B23</f>
        <v>1.2.2. Рост ежегодной посещаемости муниципальных музеев;</v>
      </c>
      <c r="B23" s="114" t="s">
        <v>69</v>
      </c>
      <c r="C23" s="115">
        <f>'расчет целевых показателей'!D53</f>
        <v>192.34002169197399</v>
      </c>
      <c r="D23" s="115">
        <f>'расчет целевых показателей'!E53</f>
        <v>200.03389370932757</v>
      </c>
      <c r="E23" s="115">
        <f>'расчет целевых показателей'!F53</f>
        <v>206.03308026030368</v>
      </c>
      <c r="F23" s="115">
        <f>'расчет целевых показателей'!G53</f>
        <v>212.21529284164859</v>
      </c>
      <c r="G23" s="115">
        <f>'расчет целевых показателей'!H53</f>
        <v>218.58053145336225</v>
      </c>
      <c r="H23" s="115"/>
      <c r="I23" s="115"/>
      <c r="J23" s="114" t="s">
        <v>68</v>
      </c>
      <c r="K23" s="101" t="s">
        <v>174</v>
      </c>
    </row>
    <row r="24" spans="1:13" ht="91.5" customHeight="1" x14ac:dyDescent="0.2">
      <c r="A24" s="107" t="str">
        <f>'Приложение 1'!B24</f>
        <v xml:space="preserve">1.2.1. Увеличение числа посещений учреждений культуры; </v>
      </c>
      <c r="B24" s="107" t="s">
        <v>70</v>
      </c>
      <c r="C24" s="116">
        <f>'расчет целевых показателей'!D56</f>
        <v>1.75</v>
      </c>
      <c r="D24" s="116">
        <f>'расчет целевых показателей'!E56</f>
        <v>1.75</v>
      </c>
      <c r="E24" s="116">
        <f>'расчет целевых показателей'!F56</f>
        <v>2.25</v>
      </c>
      <c r="F24" s="116">
        <f>'расчет целевых показателей'!G56</f>
        <v>3</v>
      </c>
      <c r="G24" s="116">
        <f>'расчет целевых показателей'!H56</f>
        <v>2.75</v>
      </c>
      <c r="H24" s="116">
        <f>'расчет целевых показателей'!L56</f>
        <v>3.5</v>
      </c>
      <c r="I24" s="116">
        <f>'расчет целевых показателей'!M56</f>
        <v>3.5</v>
      </c>
      <c r="J24" s="113" t="s">
        <v>186</v>
      </c>
      <c r="K24" s="101"/>
      <c r="M24" s="74">
        <f>C24+D24+E24+F24+G24+H24</f>
        <v>15</v>
      </c>
    </row>
    <row r="25" spans="1:13" ht="119.25" hidden="1" customHeight="1" x14ac:dyDescent="0.2">
      <c r="A25" s="114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25" s="114" t="s">
        <v>72</v>
      </c>
      <c r="C25" s="115">
        <f>'расчет целевых показателей'!D69</f>
        <v>1</v>
      </c>
      <c r="D25" s="115">
        <f>'расчет целевых показателей'!E69</f>
        <v>1</v>
      </c>
      <c r="E25" s="115">
        <f>'расчет целевых показателей'!F69</f>
        <v>2.9999999999999996</v>
      </c>
      <c r="F25" s="115">
        <f>'расчет целевых показателей'!G69</f>
        <v>3</v>
      </c>
      <c r="G25" s="115">
        <f>'расчет целевых показателей'!H69</f>
        <v>3</v>
      </c>
      <c r="H25" s="115"/>
      <c r="I25" s="115"/>
      <c r="J25" s="114" t="s">
        <v>71</v>
      </c>
      <c r="K25" s="101" t="s">
        <v>174</v>
      </c>
    </row>
    <row r="26" spans="1:13" ht="85.5" customHeight="1" x14ac:dyDescent="0.2">
      <c r="A26" s="107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26" s="107" t="s">
        <v>24</v>
      </c>
      <c r="C26" s="112">
        <f>'расчет целевых показателей'!D72</f>
        <v>39.726027397260275</v>
      </c>
      <c r="D26" s="112">
        <f>'расчет целевых показателей'!E72</f>
        <v>39.726027397260275</v>
      </c>
      <c r="E26" s="112">
        <f>'расчет целевых показателей'!F72</f>
        <v>39.726027397260275</v>
      </c>
      <c r="F26" s="112">
        <f>'расчет целевых показателей'!G72</f>
        <v>39.726027397260275</v>
      </c>
      <c r="G26" s="112">
        <f>'расчет целевых показателей'!H72</f>
        <v>39.726027397260275</v>
      </c>
      <c r="H26" s="112">
        <f>'расчет целевых показателей'!L72</f>
        <v>39.726027397260275</v>
      </c>
      <c r="I26" s="112">
        <f>'расчет целевых показателей'!M72</f>
        <v>39.726027397260275</v>
      </c>
      <c r="J26" s="107" t="s">
        <v>61</v>
      </c>
      <c r="K26" s="101"/>
    </row>
    <row r="27" spans="1:13" ht="42.75" customHeight="1" x14ac:dyDescent="0.2">
      <c r="A27" s="107" t="str">
        <f>'Приложение 1'!B27</f>
        <v>1.2.3. Количество проведенных общегородских мероприятий;</v>
      </c>
      <c r="B27" s="107" t="s">
        <v>23</v>
      </c>
      <c r="C27" s="107">
        <f>'расчет целевых показателей'!D75</f>
        <v>33</v>
      </c>
      <c r="D27" s="107">
        <f>'расчет целевых показателей'!E75</f>
        <v>33</v>
      </c>
      <c r="E27" s="107">
        <f>'расчет целевых показателей'!F75</f>
        <v>33</v>
      </c>
      <c r="F27" s="107">
        <f>'расчет целевых показателей'!G75</f>
        <v>33</v>
      </c>
      <c r="G27" s="107">
        <f>'расчет целевых показателей'!H75</f>
        <v>33</v>
      </c>
      <c r="H27" s="107">
        <f>'расчет целевых показателей'!I75</f>
        <v>33</v>
      </c>
      <c r="I27" s="107">
        <f>'расчет целевых показателей'!J75</f>
        <v>33</v>
      </c>
      <c r="J27" s="107" t="s">
        <v>187</v>
      </c>
      <c r="K27" s="101"/>
    </row>
    <row r="28" spans="1:13" ht="78.75" customHeight="1" x14ac:dyDescent="0.2">
      <c r="A28" s="107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28" s="107" t="s">
        <v>23</v>
      </c>
      <c r="C28" s="107">
        <f>'расчет целевых показателей'!D76</f>
        <v>5</v>
      </c>
      <c r="D28" s="107">
        <f>'расчет целевых показателей'!E76</f>
        <v>5</v>
      </c>
      <c r="E28" s="107">
        <f>'расчет целевых показателей'!F76</f>
        <v>5</v>
      </c>
      <c r="F28" s="107">
        <f>'расчет целевых показателей'!G76</f>
        <v>5</v>
      </c>
      <c r="G28" s="107">
        <f>'расчет целевых показателей'!H76</f>
        <v>5</v>
      </c>
      <c r="H28" s="107">
        <f>'расчет целевых показателей'!L76</f>
        <v>5</v>
      </c>
      <c r="I28" s="107">
        <f>'расчет целевых показателей'!M76</f>
        <v>5</v>
      </c>
      <c r="J28" s="107" t="s">
        <v>188</v>
      </c>
      <c r="K28" s="101"/>
    </row>
    <row r="29" spans="1:13" ht="78.75" customHeight="1" x14ac:dyDescent="0.2">
      <c r="A29" s="107" t="s">
        <v>210</v>
      </c>
      <c r="B29" s="107" t="s">
        <v>23</v>
      </c>
      <c r="C29" s="107">
        <v>1506</v>
      </c>
      <c r="D29" s="107">
        <v>1511</v>
      </c>
      <c r="E29" s="107">
        <v>1516</v>
      </c>
      <c r="F29" s="107">
        <v>1521</v>
      </c>
      <c r="G29" s="107">
        <v>1526</v>
      </c>
      <c r="H29" s="107">
        <f>'расчет целевых показателей'!L77</f>
        <v>1531</v>
      </c>
      <c r="I29" s="107">
        <f>'расчет целевых показателей'!M77</f>
        <v>1536</v>
      </c>
      <c r="J29" s="107" t="s">
        <v>189</v>
      </c>
      <c r="K29" s="101"/>
    </row>
    <row r="30" spans="1:13" ht="18" x14ac:dyDescent="0.2">
      <c r="A30" s="202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30" s="202"/>
      <c r="C30" s="202"/>
      <c r="D30" s="202"/>
      <c r="E30" s="202"/>
      <c r="F30" s="202"/>
      <c r="G30" s="202"/>
      <c r="H30" s="202"/>
      <c r="I30" s="202"/>
      <c r="J30" s="202"/>
      <c r="K30" s="101"/>
    </row>
    <row r="31" spans="1:13" ht="102" customHeight="1" x14ac:dyDescent="0.2">
      <c r="A31" s="107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31" s="107" t="s">
        <v>73</v>
      </c>
      <c r="C31" s="112">
        <f>'расчет целевых показателей'!D79</f>
        <v>100</v>
      </c>
      <c r="D31" s="112">
        <f>'расчет целевых показателей'!E79</f>
        <v>100</v>
      </c>
      <c r="E31" s="112">
        <f>'расчет целевых показателей'!F79</f>
        <v>100</v>
      </c>
      <c r="F31" s="112">
        <f>'расчет целевых показателей'!G79</f>
        <v>100</v>
      </c>
      <c r="G31" s="112">
        <f>'расчет целевых показателей'!H79</f>
        <v>100</v>
      </c>
      <c r="H31" s="112">
        <f>'расчет целевых показателей'!L79</f>
        <v>100</v>
      </c>
      <c r="I31" s="112">
        <f>'расчет целевых показателей'!M79</f>
        <v>100</v>
      </c>
      <c r="J31" s="111" t="s">
        <v>212</v>
      </c>
      <c r="K31" s="101"/>
    </row>
    <row r="32" spans="1:13" ht="122.25" customHeight="1" x14ac:dyDescent="0.2">
      <c r="A32" s="107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32" s="107" t="s">
        <v>74</v>
      </c>
      <c r="C32" s="112">
        <f>'расчет целевых показателей'!D86</f>
        <v>90.042674253200573</v>
      </c>
      <c r="D32" s="112">
        <f>'расчет целевых показателей'!E86</f>
        <v>90.042674253200573</v>
      </c>
      <c r="E32" s="112">
        <f>'расчет целевых показателей'!F86</f>
        <v>90.042674253200573</v>
      </c>
      <c r="F32" s="112">
        <f>'расчет целевых показателей'!G86</f>
        <v>90.042674253200573</v>
      </c>
      <c r="G32" s="117">
        <f>'расчет целевых показателей'!H86</f>
        <v>90.042674253200573</v>
      </c>
      <c r="H32" s="117">
        <f>'расчет целевых показателей'!L86</f>
        <v>90.042674253200573</v>
      </c>
      <c r="I32" s="117">
        <f>'расчет целевых показателей'!M86</f>
        <v>90.042674253200573</v>
      </c>
      <c r="J32" s="104" t="s">
        <v>213</v>
      </c>
      <c r="K32" s="101"/>
    </row>
    <row r="33" spans="1:11" ht="18" x14ac:dyDescent="0.2">
      <c r="A33" s="101"/>
      <c r="B33" s="101"/>
      <c r="C33" s="101"/>
      <c r="D33" s="101"/>
      <c r="E33" s="101"/>
      <c r="F33" s="101"/>
      <c r="G33" s="118"/>
      <c r="H33" s="118"/>
      <c r="I33" s="118"/>
      <c r="J33" s="119"/>
      <c r="K33" s="101"/>
    </row>
    <row r="34" spans="1:11" x14ac:dyDescent="0.2">
      <c r="A34" s="101"/>
      <c r="B34" s="101"/>
      <c r="C34" s="101"/>
      <c r="D34" s="101"/>
      <c r="E34" s="101"/>
      <c r="F34" s="101"/>
      <c r="G34" s="120"/>
      <c r="H34" s="120"/>
      <c r="I34" s="120"/>
      <c r="J34" s="120"/>
      <c r="K34" s="101"/>
    </row>
    <row r="35" spans="1:11" x14ac:dyDescent="0.2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</row>
    <row r="36" spans="1:1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</row>
    <row r="37" spans="1:11" ht="18" x14ac:dyDescent="0.25">
      <c r="A37" s="121"/>
      <c r="B37" s="101"/>
      <c r="C37" s="101"/>
      <c r="D37" s="101"/>
      <c r="E37" s="101"/>
      <c r="F37" s="101"/>
      <c r="G37" s="101"/>
      <c r="H37" s="101"/>
      <c r="I37" s="101"/>
      <c r="J37" s="101"/>
      <c r="K37" s="101"/>
    </row>
  </sheetData>
  <mergeCells count="17">
    <mergeCell ref="G4:J4"/>
    <mergeCell ref="A6:J6"/>
    <mergeCell ref="A21:J21"/>
    <mergeCell ref="C9:C10"/>
    <mergeCell ref="D9:D10"/>
    <mergeCell ref="E9:E10"/>
    <mergeCell ref="F9:F10"/>
    <mergeCell ref="G9:G10"/>
    <mergeCell ref="C8:I8"/>
    <mergeCell ref="H9:H10"/>
    <mergeCell ref="I9:I10"/>
    <mergeCell ref="A30:J30"/>
    <mergeCell ref="J8:J10"/>
    <mergeCell ref="B8:B10"/>
    <mergeCell ref="A8:A10"/>
    <mergeCell ref="A12:J12"/>
    <mergeCell ref="A11:J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 differentFirst="1">
    <oddHeader>&amp;C&amp;P</oddHeader>
  </headerFooter>
  <rowBreaks count="2" manualBreakCount="2">
    <brk id="16" max="9" man="1"/>
    <brk id="2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85"/>
  <sheetViews>
    <sheetView tabSelected="1" view="pageBreakPreview" zoomScale="53" zoomScaleNormal="70" zoomScaleSheetLayoutView="53" zoomScalePageLayoutView="52" workbookViewId="0">
      <selection activeCell="I14" sqref="I14"/>
    </sheetView>
  </sheetViews>
  <sheetFormatPr defaultRowHeight="15.75" x14ac:dyDescent="0.25"/>
  <cols>
    <col min="1" max="1" width="9.7109375" style="1" customWidth="1"/>
    <col min="2" max="2" width="52.85546875" style="3" customWidth="1"/>
    <col min="3" max="3" width="19.42578125" style="1" customWidth="1"/>
    <col min="4" max="4" width="24.85546875" style="1" customWidth="1"/>
    <col min="5" max="5" width="2.42578125" style="1" hidden="1" customWidth="1"/>
    <col min="6" max="6" width="23.5703125" style="1" customWidth="1"/>
    <col min="7" max="7" width="24.42578125" style="1" customWidth="1"/>
    <col min="8" max="8" width="28.140625" style="1" customWidth="1"/>
    <col min="9" max="9" width="21.28515625" style="1" customWidth="1"/>
    <col min="10" max="10" width="18" style="1" customWidth="1"/>
    <col min="11" max="11" width="25" style="1" customWidth="1"/>
    <col min="12" max="12" width="31.140625" style="1" customWidth="1"/>
    <col min="13" max="13" width="14.5703125" style="1" customWidth="1"/>
    <col min="14" max="16384" width="9.140625" style="1"/>
  </cols>
  <sheetData>
    <row r="1" spans="1:16" ht="30" x14ac:dyDescent="0.4">
      <c r="A1" s="145"/>
      <c r="B1" s="146"/>
      <c r="C1" s="145"/>
      <c r="D1" s="145"/>
      <c r="E1" s="145"/>
      <c r="F1" s="147"/>
      <c r="G1" s="148"/>
      <c r="I1" s="164"/>
      <c r="J1" s="165" t="s">
        <v>242</v>
      </c>
      <c r="K1" s="164"/>
      <c r="L1" s="164"/>
    </row>
    <row r="2" spans="1:16" ht="30" x14ac:dyDescent="0.4">
      <c r="A2" s="145"/>
      <c r="B2" s="146"/>
      <c r="C2" s="145"/>
      <c r="D2" s="145"/>
      <c r="E2" s="145"/>
      <c r="F2" s="147"/>
      <c r="G2" s="148"/>
      <c r="H2" s="161"/>
      <c r="I2" s="161"/>
      <c r="J2" s="166" t="s">
        <v>148</v>
      </c>
      <c r="K2" s="167"/>
      <c r="L2" s="167"/>
    </row>
    <row r="3" spans="1:16" ht="30" x14ac:dyDescent="0.4">
      <c r="A3" s="145"/>
      <c r="B3" s="146"/>
      <c r="C3" s="145"/>
      <c r="D3" s="145"/>
      <c r="E3" s="145"/>
      <c r="F3" s="147"/>
      <c r="G3" s="148"/>
      <c r="H3" s="161"/>
      <c r="I3" s="161"/>
      <c r="J3" s="166" t="s">
        <v>13</v>
      </c>
      <c r="K3" s="167"/>
      <c r="L3" s="167"/>
    </row>
    <row r="4" spans="1:16" ht="38.25" customHeight="1" x14ac:dyDescent="0.4">
      <c r="A4" s="145"/>
      <c r="B4" s="146"/>
      <c r="C4" s="145"/>
      <c r="D4" s="145"/>
      <c r="E4" s="145"/>
      <c r="F4" s="147"/>
      <c r="G4" s="148"/>
      <c r="H4" s="161"/>
      <c r="I4" s="161"/>
      <c r="J4" s="166" t="s">
        <v>243</v>
      </c>
      <c r="K4" s="167"/>
      <c r="L4" s="167"/>
    </row>
    <row r="5" spans="1:16" ht="22.5" customHeight="1" x14ac:dyDescent="0.4">
      <c r="A5" s="145"/>
      <c r="B5" s="146"/>
      <c r="C5" s="145"/>
      <c r="D5" s="145"/>
      <c r="E5" s="145"/>
      <c r="F5" s="147"/>
      <c r="G5" s="148"/>
      <c r="H5" s="161"/>
      <c r="I5" s="161"/>
      <c r="J5" s="163"/>
      <c r="K5" s="161"/>
      <c r="L5" s="161"/>
    </row>
    <row r="6" spans="1:16" ht="23.25" customHeight="1" x14ac:dyDescent="0.3">
      <c r="A6" s="214" t="s">
        <v>217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7"/>
      <c r="N6" s="7"/>
      <c r="O6" s="7"/>
      <c r="P6" s="7"/>
    </row>
    <row r="7" spans="1:16" ht="23.25" customHeight="1" x14ac:dyDescent="0.3">
      <c r="A7" s="149"/>
      <c r="B7" s="149"/>
      <c r="C7" s="149"/>
      <c r="D7" s="150"/>
      <c r="E7" s="150"/>
      <c r="F7" s="150"/>
      <c r="G7" s="150"/>
      <c r="H7" s="150"/>
      <c r="I7" s="150"/>
      <c r="J7" s="150"/>
      <c r="K7" s="150"/>
      <c r="L7" s="150"/>
      <c r="M7" s="7"/>
      <c r="N7" s="7"/>
      <c r="O7" s="7"/>
      <c r="P7" s="7"/>
    </row>
    <row r="8" spans="1:16" ht="18.75" customHeight="1" x14ac:dyDescent="0.25">
      <c r="A8" s="216" t="s">
        <v>5</v>
      </c>
      <c r="B8" s="218" t="s">
        <v>16</v>
      </c>
      <c r="C8" s="216" t="s">
        <v>218</v>
      </c>
      <c r="D8" s="221" t="s">
        <v>17</v>
      </c>
      <c r="E8" s="222"/>
      <c r="F8" s="222"/>
      <c r="G8" s="222"/>
      <c r="H8" s="222"/>
      <c r="I8" s="222"/>
      <c r="J8" s="222"/>
      <c r="K8" s="223"/>
      <c r="L8" s="220" t="s">
        <v>219</v>
      </c>
    </row>
    <row r="9" spans="1:16" ht="69.75" customHeight="1" x14ac:dyDescent="0.25">
      <c r="A9" s="217"/>
      <c r="B9" s="219"/>
      <c r="C9" s="217"/>
      <c r="D9" s="151" t="s">
        <v>0</v>
      </c>
      <c r="E9" s="152" t="s">
        <v>1</v>
      </c>
      <c r="F9" s="152" t="s">
        <v>2</v>
      </c>
      <c r="G9" s="152" t="s">
        <v>14</v>
      </c>
      <c r="H9" s="152" t="s">
        <v>15</v>
      </c>
      <c r="I9" s="152" t="s">
        <v>25</v>
      </c>
      <c r="J9" s="152" t="s">
        <v>150</v>
      </c>
      <c r="K9" s="152" t="s">
        <v>151</v>
      </c>
      <c r="L9" s="220"/>
    </row>
    <row r="10" spans="1:16" ht="36" x14ac:dyDescent="0.25">
      <c r="A10" s="224"/>
      <c r="B10" s="137" t="s">
        <v>221</v>
      </c>
      <c r="C10" s="153"/>
      <c r="D10" s="126">
        <f>SUM(F10:K10)</f>
        <v>1303686.2799999998</v>
      </c>
      <c r="E10" s="124"/>
      <c r="F10" s="124">
        <f>F13+F12</f>
        <v>211003.57999999996</v>
      </c>
      <c r="G10" s="124">
        <f>SUM(G11:G13)</f>
        <v>211830.27999999997</v>
      </c>
      <c r="H10" s="124">
        <f t="shared" ref="H10:K10" si="0">H13+H14+H16+H15+H11+H12+H17</f>
        <v>221109.22000000003</v>
      </c>
      <c r="I10" s="124">
        <f t="shared" si="0"/>
        <v>219914.4</v>
      </c>
      <c r="J10" s="124">
        <f t="shared" si="0"/>
        <v>219914.4</v>
      </c>
      <c r="K10" s="124">
        <f t="shared" si="0"/>
        <v>219914.4</v>
      </c>
      <c r="L10" s="125" t="s">
        <v>4</v>
      </c>
    </row>
    <row r="11" spans="1:16" ht="18" x14ac:dyDescent="0.25">
      <c r="A11" s="225"/>
      <c r="B11" s="138" t="s">
        <v>122</v>
      </c>
      <c r="C11" s="153"/>
      <c r="D11" s="126"/>
      <c r="E11" s="124"/>
      <c r="F11" s="126"/>
      <c r="G11" s="126"/>
      <c r="H11" s="126"/>
      <c r="I11" s="126"/>
      <c r="J11" s="126"/>
      <c r="K11" s="126"/>
      <c r="L11" s="125"/>
    </row>
    <row r="12" spans="1:16" ht="18" x14ac:dyDescent="0.25">
      <c r="A12" s="225"/>
      <c r="B12" s="138" t="s">
        <v>117</v>
      </c>
      <c r="C12" s="153"/>
      <c r="D12" s="126">
        <f>SUM(F12:K12)</f>
        <v>14130.68</v>
      </c>
      <c r="E12" s="126"/>
      <c r="F12" s="126">
        <f>F76+F129+F145+F153</f>
        <v>6627.1799999999994</v>
      </c>
      <c r="G12" s="126">
        <f>G76</f>
        <v>3833.9</v>
      </c>
      <c r="H12" s="126">
        <f>H76</f>
        <v>3669.6</v>
      </c>
      <c r="I12" s="126"/>
      <c r="J12" s="126"/>
      <c r="K12" s="126"/>
      <c r="L12" s="125"/>
    </row>
    <row r="13" spans="1:16" ht="18.75" customHeight="1" x14ac:dyDescent="0.25">
      <c r="A13" s="225"/>
      <c r="B13" s="139" t="s">
        <v>3</v>
      </c>
      <c r="C13" s="158"/>
      <c r="D13" s="126">
        <f>SUM(F13:K13)</f>
        <v>1289555.5999999999</v>
      </c>
      <c r="E13" s="126"/>
      <c r="F13" s="126">
        <f>F21+F29+F37+F45+F53+F61+F69+F77+F85+F138</f>
        <v>204376.39999999997</v>
      </c>
      <c r="G13" s="126">
        <f t="shared" ref="G13:K13" si="1">G21+G29+G37+G45+G53+G61+G69+G77+G85+G93+G106</f>
        <v>207996.37999999998</v>
      </c>
      <c r="H13" s="126">
        <f t="shared" si="1"/>
        <v>217439.62000000002</v>
      </c>
      <c r="I13" s="126">
        <f t="shared" si="1"/>
        <v>219914.4</v>
      </c>
      <c r="J13" s="126">
        <f t="shared" si="1"/>
        <v>219914.4</v>
      </c>
      <c r="K13" s="126">
        <f t="shared" si="1"/>
        <v>219914.4</v>
      </c>
      <c r="L13" s="125" t="s">
        <v>4</v>
      </c>
      <c r="M13" s="2"/>
    </row>
    <row r="14" spans="1:16" ht="42" customHeight="1" x14ac:dyDescent="0.25">
      <c r="A14" s="225"/>
      <c r="B14" s="139" t="s">
        <v>132</v>
      </c>
      <c r="C14" s="158"/>
      <c r="D14" s="126">
        <f>SUM(F14:K14)</f>
        <v>841.03</v>
      </c>
      <c r="E14" s="126"/>
      <c r="F14" s="126">
        <f>F22+F30+F38+F46+F54+F62+F70+F78+F86+F94+F107</f>
        <v>841.03</v>
      </c>
      <c r="G14" s="126"/>
      <c r="H14" s="126"/>
      <c r="I14" s="126"/>
      <c r="J14" s="126"/>
      <c r="K14" s="126"/>
      <c r="L14" s="125"/>
      <c r="M14" s="2"/>
    </row>
    <row r="15" spans="1:16" ht="18.75" customHeight="1" x14ac:dyDescent="0.25">
      <c r="A15" s="225"/>
      <c r="B15" s="139" t="s">
        <v>129</v>
      </c>
      <c r="C15" s="158"/>
      <c r="D15" s="126"/>
      <c r="E15" s="126"/>
      <c r="F15" s="126"/>
      <c r="G15" s="126"/>
      <c r="H15" s="126"/>
      <c r="I15" s="126"/>
      <c r="J15" s="126"/>
      <c r="K15" s="126"/>
      <c r="L15" s="125"/>
      <c r="M15" s="2"/>
    </row>
    <row r="16" spans="1:16" ht="72.75" customHeight="1" x14ac:dyDescent="0.25">
      <c r="A16" s="225"/>
      <c r="B16" s="139" t="s">
        <v>130</v>
      </c>
      <c r="C16" s="158"/>
      <c r="D16" s="126">
        <f>SUM(E16:K16)</f>
        <v>4205.1499999999996</v>
      </c>
      <c r="E16" s="126"/>
      <c r="F16" s="126">
        <f>F24+F32+F40+F48+F56+F64+F72+F80+F88+F96+F109+F117</f>
        <v>4205.1499999999996</v>
      </c>
      <c r="G16" s="126"/>
      <c r="H16" s="126"/>
      <c r="I16" s="126"/>
      <c r="J16" s="126"/>
      <c r="K16" s="126"/>
      <c r="L16" s="125"/>
      <c r="M16" s="2"/>
    </row>
    <row r="17" spans="1:13" ht="42.75" customHeight="1" x14ac:dyDescent="0.25">
      <c r="A17" s="226"/>
      <c r="B17" s="139" t="s">
        <v>131</v>
      </c>
      <c r="C17" s="158"/>
      <c r="D17" s="126"/>
      <c r="E17" s="126"/>
      <c r="F17" s="126"/>
      <c r="G17" s="126"/>
      <c r="H17" s="126"/>
      <c r="I17" s="126"/>
      <c r="J17" s="126"/>
      <c r="K17" s="126"/>
      <c r="L17" s="125"/>
      <c r="M17" s="2"/>
    </row>
    <row r="18" spans="1:13" ht="84.75" customHeight="1" x14ac:dyDescent="0.25">
      <c r="A18" s="227" t="s">
        <v>6</v>
      </c>
      <c r="B18" s="127" t="s">
        <v>43</v>
      </c>
      <c r="C18" s="158" t="s">
        <v>44</v>
      </c>
      <c r="D18" s="126">
        <f>SUM(E18:K18)</f>
        <v>399111.4</v>
      </c>
      <c r="E18" s="126"/>
      <c r="F18" s="126">
        <f>F21</f>
        <v>62140.049999999996</v>
      </c>
      <c r="G18" s="126">
        <f>G21</f>
        <v>64371.1</v>
      </c>
      <c r="H18" s="126">
        <f>SUM(H21:H25)</f>
        <v>68239.8</v>
      </c>
      <c r="I18" s="126">
        <f t="shared" ref="I18:K18" si="2">SUM(I21:I25)</f>
        <v>68120.149999999994</v>
      </c>
      <c r="J18" s="126">
        <f t="shared" si="2"/>
        <v>68120.149999999994</v>
      </c>
      <c r="K18" s="126">
        <f t="shared" si="2"/>
        <v>68120.149999999994</v>
      </c>
      <c r="L18" s="127" t="s">
        <v>232</v>
      </c>
    </row>
    <row r="19" spans="1:13" ht="30.75" customHeight="1" x14ac:dyDescent="0.25">
      <c r="A19" s="228"/>
      <c r="B19" s="131" t="s">
        <v>122</v>
      </c>
      <c r="C19" s="158"/>
      <c r="D19" s="126"/>
      <c r="E19" s="126"/>
      <c r="F19" s="126"/>
      <c r="G19" s="126"/>
      <c r="H19" s="126"/>
      <c r="I19" s="126"/>
      <c r="J19" s="126"/>
      <c r="K19" s="126"/>
      <c r="L19" s="127"/>
    </row>
    <row r="20" spans="1:13" ht="24.75" customHeight="1" x14ac:dyDescent="0.25">
      <c r="A20" s="228"/>
      <c r="B20" s="131" t="s">
        <v>117</v>
      </c>
      <c r="C20" s="158"/>
      <c r="D20" s="126"/>
      <c r="E20" s="126"/>
      <c r="F20" s="126"/>
      <c r="G20" s="126"/>
      <c r="H20" s="126"/>
      <c r="I20" s="126"/>
      <c r="J20" s="126"/>
      <c r="K20" s="126"/>
      <c r="L20" s="127"/>
    </row>
    <row r="21" spans="1:13" ht="19.5" customHeight="1" x14ac:dyDescent="0.25">
      <c r="A21" s="228"/>
      <c r="B21" s="131" t="s">
        <v>3</v>
      </c>
      <c r="C21" s="158"/>
      <c r="D21" s="126">
        <f>SUM(E21:K21)</f>
        <v>399111.4</v>
      </c>
      <c r="E21" s="126"/>
      <c r="F21" s="126">
        <f>61045.7+1094.35</f>
        <v>62140.049999999996</v>
      </c>
      <c r="G21" s="126">
        <v>64371.1</v>
      </c>
      <c r="H21" s="126">
        <v>68239.8</v>
      </c>
      <c r="I21" s="126">
        <v>68120.149999999994</v>
      </c>
      <c r="J21" s="126">
        <v>68120.149999999994</v>
      </c>
      <c r="K21" s="126">
        <v>68120.149999999994</v>
      </c>
      <c r="L21" s="128"/>
    </row>
    <row r="22" spans="1:13" ht="44.25" customHeight="1" x14ac:dyDescent="0.25">
      <c r="A22" s="228"/>
      <c r="B22" s="131" t="s">
        <v>132</v>
      </c>
      <c r="C22" s="158"/>
      <c r="D22" s="126"/>
      <c r="E22" s="126"/>
      <c r="F22" s="126"/>
      <c r="G22" s="126"/>
      <c r="H22" s="126"/>
      <c r="I22" s="126"/>
      <c r="J22" s="126"/>
      <c r="K22" s="126"/>
      <c r="L22" s="128"/>
    </row>
    <row r="23" spans="1:13" ht="19.5" customHeight="1" x14ac:dyDescent="0.25">
      <c r="A23" s="228"/>
      <c r="B23" s="131" t="s">
        <v>129</v>
      </c>
      <c r="C23" s="158"/>
      <c r="D23" s="126"/>
      <c r="E23" s="126"/>
      <c r="F23" s="126"/>
      <c r="G23" s="126"/>
      <c r="H23" s="126"/>
      <c r="I23" s="126"/>
      <c r="J23" s="126"/>
      <c r="K23" s="126"/>
      <c r="L23" s="128"/>
    </row>
    <row r="24" spans="1:13" ht="69" customHeight="1" x14ac:dyDescent="0.25">
      <c r="A24" s="228"/>
      <c r="B24" s="131" t="s">
        <v>130</v>
      </c>
      <c r="C24" s="158"/>
      <c r="D24" s="126"/>
      <c r="E24" s="126"/>
      <c r="F24" s="126"/>
      <c r="G24" s="126"/>
      <c r="H24" s="126"/>
      <c r="I24" s="126"/>
      <c r="J24" s="126"/>
      <c r="K24" s="126"/>
      <c r="L24" s="125"/>
      <c r="M24" s="2"/>
    </row>
    <row r="25" spans="1:13" ht="42.75" customHeight="1" x14ac:dyDescent="0.25">
      <c r="A25" s="229"/>
      <c r="B25" s="131" t="s">
        <v>131</v>
      </c>
      <c r="C25" s="158"/>
      <c r="D25" s="126"/>
      <c r="E25" s="126"/>
      <c r="F25" s="126"/>
      <c r="G25" s="126"/>
      <c r="H25" s="126"/>
      <c r="I25" s="126"/>
      <c r="J25" s="126"/>
      <c r="K25" s="126"/>
      <c r="L25" s="125"/>
      <c r="M25" s="2"/>
    </row>
    <row r="26" spans="1:13" ht="114" customHeight="1" x14ac:dyDescent="0.25">
      <c r="A26" s="230" t="s">
        <v>7</v>
      </c>
      <c r="B26" s="127" t="s">
        <v>45</v>
      </c>
      <c r="C26" s="158" t="s">
        <v>46</v>
      </c>
      <c r="D26" s="126">
        <f t="shared" ref="D26:D69" si="3">SUM(E26:K26)</f>
        <v>307027.44999999995</v>
      </c>
      <c r="E26" s="126"/>
      <c r="F26" s="126">
        <f t="shared" ref="F26" si="4">SUM(F29:F33)</f>
        <v>47724.979999999996</v>
      </c>
      <c r="G26" s="126">
        <f>G29</f>
        <v>49618.1</v>
      </c>
      <c r="H26" s="126">
        <f t="shared" ref="H26:K26" si="5">H29</f>
        <v>52421.1</v>
      </c>
      <c r="I26" s="126">
        <f t="shared" si="5"/>
        <v>52421.09</v>
      </c>
      <c r="J26" s="126">
        <f t="shared" si="5"/>
        <v>52421.09</v>
      </c>
      <c r="K26" s="126">
        <f t="shared" si="5"/>
        <v>52421.09</v>
      </c>
      <c r="L26" s="127" t="s">
        <v>226</v>
      </c>
    </row>
    <row r="27" spans="1:13" ht="36.75" customHeight="1" x14ac:dyDescent="0.25">
      <c r="A27" s="231"/>
      <c r="B27" s="131" t="s">
        <v>122</v>
      </c>
      <c r="C27" s="158"/>
      <c r="D27" s="126"/>
      <c r="E27" s="126"/>
      <c r="F27" s="126"/>
      <c r="G27" s="126"/>
      <c r="H27" s="126"/>
      <c r="I27" s="126"/>
      <c r="J27" s="126"/>
      <c r="K27" s="126"/>
      <c r="L27" s="127"/>
    </row>
    <row r="28" spans="1:13" ht="23.25" customHeight="1" x14ac:dyDescent="0.25">
      <c r="A28" s="231"/>
      <c r="B28" s="131" t="s">
        <v>117</v>
      </c>
      <c r="C28" s="158"/>
      <c r="D28" s="126"/>
      <c r="E28" s="126"/>
      <c r="F28" s="126"/>
      <c r="G28" s="126"/>
      <c r="H28" s="126"/>
      <c r="I28" s="126"/>
      <c r="J28" s="126"/>
      <c r="K28" s="126"/>
      <c r="L28" s="127"/>
    </row>
    <row r="29" spans="1:13" ht="27.75" customHeight="1" x14ac:dyDescent="0.25">
      <c r="A29" s="231"/>
      <c r="B29" s="131" t="s">
        <v>3</v>
      </c>
      <c r="C29" s="158"/>
      <c r="D29" s="126">
        <f t="shared" si="3"/>
        <v>307027.44999999995</v>
      </c>
      <c r="E29" s="126"/>
      <c r="F29" s="126">
        <f>47304.2+420.78</f>
        <v>47724.979999999996</v>
      </c>
      <c r="G29" s="126">
        <v>49618.1</v>
      </c>
      <c r="H29" s="126">
        <v>52421.1</v>
      </c>
      <c r="I29" s="126">
        <v>52421.09</v>
      </c>
      <c r="J29" s="126">
        <v>52421.09</v>
      </c>
      <c r="K29" s="126">
        <v>52421.09</v>
      </c>
      <c r="L29" s="128"/>
    </row>
    <row r="30" spans="1:13" ht="42" customHeight="1" x14ac:dyDescent="0.25">
      <c r="A30" s="231"/>
      <c r="B30" s="131" t="s">
        <v>132</v>
      </c>
      <c r="C30" s="158"/>
      <c r="D30" s="126"/>
      <c r="E30" s="126"/>
      <c r="F30" s="126"/>
      <c r="G30" s="126"/>
      <c r="H30" s="126"/>
      <c r="I30" s="126"/>
      <c r="J30" s="126"/>
      <c r="K30" s="126"/>
      <c r="L30" s="125"/>
      <c r="M30" s="2"/>
    </row>
    <row r="31" spans="1:13" ht="19.5" customHeight="1" x14ac:dyDescent="0.25">
      <c r="A31" s="231"/>
      <c r="B31" s="131" t="s">
        <v>129</v>
      </c>
      <c r="C31" s="158"/>
      <c r="D31" s="126"/>
      <c r="E31" s="126"/>
      <c r="F31" s="126"/>
      <c r="G31" s="126"/>
      <c r="H31" s="126"/>
      <c r="I31" s="126"/>
      <c r="J31" s="126"/>
      <c r="K31" s="126"/>
      <c r="L31" s="128"/>
    </row>
    <row r="32" spans="1:13" ht="69" customHeight="1" x14ac:dyDescent="0.25">
      <c r="A32" s="231"/>
      <c r="B32" s="131" t="s">
        <v>130</v>
      </c>
      <c r="C32" s="158"/>
      <c r="D32" s="126"/>
      <c r="E32" s="126"/>
      <c r="F32" s="126"/>
      <c r="G32" s="126"/>
      <c r="H32" s="126"/>
      <c r="I32" s="126"/>
      <c r="J32" s="126"/>
      <c r="K32" s="126"/>
      <c r="L32" s="125"/>
      <c r="M32" s="2"/>
    </row>
    <row r="33" spans="1:13" ht="42.75" customHeight="1" x14ac:dyDescent="0.25">
      <c r="A33" s="232"/>
      <c r="B33" s="131" t="s">
        <v>131</v>
      </c>
      <c r="C33" s="158"/>
      <c r="D33" s="126"/>
      <c r="E33" s="126"/>
      <c r="F33" s="126"/>
      <c r="G33" s="126"/>
      <c r="H33" s="126"/>
      <c r="I33" s="126"/>
      <c r="J33" s="126"/>
      <c r="K33" s="126"/>
      <c r="L33" s="125"/>
      <c r="M33" s="2"/>
    </row>
    <row r="34" spans="1:13" ht="61.5" customHeight="1" x14ac:dyDescent="0.25">
      <c r="A34" s="230" t="s">
        <v>8</v>
      </c>
      <c r="B34" s="127" t="s">
        <v>47</v>
      </c>
      <c r="C34" s="158" t="s">
        <v>48</v>
      </c>
      <c r="D34" s="126">
        <f>SUM(E34:K34)</f>
        <v>130470.72999999998</v>
      </c>
      <c r="E34" s="126"/>
      <c r="F34" s="126">
        <f>SUM(F37:F41)</f>
        <v>19397.550000000003</v>
      </c>
      <c r="G34" s="126">
        <f t="shared" ref="G34:K34" si="6">SUM(G37:G41)</f>
        <v>21072.1</v>
      </c>
      <c r="H34" s="126">
        <f t="shared" si="6"/>
        <v>22500.3</v>
      </c>
      <c r="I34" s="126">
        <f t="shared" si="6"/>
        <v>22500.26</v>
      </c>
      <c r="J34" s="126">
        <f t="shared" si="6"/>
        <v>22500.26</v>
      </c>
      <c r="K34" s="126">
        <f t="shared" si="6"/>
        <v>22500.26</v>
      </c>
      <c r="L34" s="129" t="s">
        <v>227</v>
      </c>
    </row>
    <row r="35" spans="1:13" ht="29.25" customHeight="1" x14ac:dyDescent="0.25">
      <c r="A35" s="231"/>
      <c r="B35" s="131" t="s">
        <v>122</v>
      </c>
      <c r="C35" s="158"/>
      <c r="D35" s="126"/>
      <c r="E35" s="126"/>
      <c r="F35" s="126"/>
      <c r="G35" s="126"/>
      <c r="H35" s="126"/>
      <c r="I35" s="126"/>
      <c r="J35" s="126"/>
      <c r="K35" s="126"/>
      <c r="L35" s="129"/>
    </row>
    <row r="36" spans="1:13" ht="31.5" customHeight="1" x14ac:dyDescent="0.25">
      <c r="A36" s="231"/>
      <c r="B36" s="131" t="s">
        <v>117</v>
      </c>
      <c r="C36" s="158"/>
      <c r="D36" s="126"/>
      <c r="E36" s="126"/>
      <c r="F36" s="126"/>
      <c r="G36" s="126"/>
      <c r="H36" s="126"/>
      <c r="I36" s="126"/>
      <c r="J36" s="126"/>
      <c r="K36" s="126"/>
      <c r="L36" s="129"/>
    </row>
    <row r="37" spans="1:13" ht="30.75" customHeight="1" x14ac:dyDescent="0.25">
      <c r="A37" s="231"/>
      <c r="B37" s="131" t="s">
        <v>3</v>
      </c>
      <c r="C37" s="158"/>
      <c r="D37" s="126">
        <f>SUM(E37:K37)</f>
        <v>130470.72999999998</v>
      </c>
      <c r="E37" s="126"/>
      <c r="F37" s="126">
        <f>19871.9-474.35</f>
        <v>19397.550000000003</v>
      </c>
      <c r="G37" s="126">
        <v>21072.1</v>
      </c>
      <c r="H37" s="126">
        <v>22500.3</v>
      </c>
      <c r="I37" s="126">
        <v>22500.26</v>
      </c>
      <c r="J37" s="126">
        <v>22500.26</v>
      </c>
      <c r="K37" s="126">
        <v>22500.26</v>
      </c>
      <c r="L37" s="128"/>
    </row>
    <row r="38" spans="1:13" ht="41.25" customHeight="1" x14ac:dyDescent="0.25">
      <c r="A38" s="231"/>
      <c r="B38" s="131" t="s">
        <v>132</v>
      </c>
      <c r="C38" s="158"/>
      <c r="D38" s="126"/>
      <c r="E38" s="126"/>
      <c r="F38" s="126"/>
      <c r="G38" s="126"/>
      <c r="H38" s="126"/>
      <c r="I38" s="126"/>
      <c r="J38" s="126"/>
      <c r="K38" s="126"/>
      <c r="L38" s="128"/>
    </row>
    <row r="39" spans="1:13" ht="30.75" customHeight="1" x14ac:dyDescent="0.25">
      <c r="A39" s="231"/>
      <c r="B39" s="131" t="s">
        <v>129</v>
      </c>
      <c r="C39" s="158"/>
      <c r="D39" s="126"/>
      <c r="E39" s="126"/>
      <c r="F39" s="126"/>
      <c r="G39" s="126"/>
      <c r="H39" s="126"/>
      <c r="I39" s="126"/>
      <c r="J39" s="126"/>
      <c r="K39" s="126"/>
      <c r="L39" s="125"/>
      <c r="M39" s="2"/>
    </row>
    <row r="40" spans="1:13" ht="64.5" customHeight="1" x14ac:dyDescent="0.25">
      <c r="A40" s="231"/>
      <c r="B40" s="131" t="s">
        <v>130</v>
      </c>
      <c r="C40" s="158"/>
      <c r="D40" s="126"/>
      <c r="E40" s="126"/>
      <c r="F40" s="126"/>
      <c r="G40" s="126"/>
      <c r="H40" s="126"/>
      <c r="I40" s="126"/>
      <c r="J40" s="126"/>
      <c r="K40" s="126"/>
      <c r="L40" s="128"/>
    </row>
    <row r="41" spans="1:13" ht="51" customHeight="1" x14ac:dyDescent="0.25">
      <c r="A41" s="231"/>
      <c r="B41" s="131" t="s">
        <v>131</v>
      </c>
      <c r="C41" s="158"/>
      <c r="D41" s="126"/>
      <c r="E41" s="126"/>
      <c r="F41" s="126"/>
      <c r="G41" s="126"/>
      <c r="H41" s="126"/>
      <c r="I41" s="126"/>
      <c r="J41" s="126"/>
      <c r="K41" s="126"/>
      <c r="L41" s="125"/>
      <c r="M41" s="2"/>
    </row>
    <row r="42" spans="1:13" ht="63" customHeight="1" x14ac:dyDescent="0.25">
      <c r="A42" s="158" t="s">
        <v>9</v>
      </c>
      <c r="B42" s="127" t="s">
        <v>134</v>
      </c>
      <c r="C42" s="158" t="s">
        <v>49</v>
      </c>
      <c r="D42" s="126">
        <f t="shared" si="3"/>
        <v>107607.71</v>
      </c>
      <c r="E42" s="126"/>
      <c r="F42" s="126">
        <f t="shared" ref="F42:K42" si="7">SUM(F45:F49)</f>
        <v>15300.89</v>
      </c>
      <c r="G42" s="126">
        <f t="shared" si="7"/>
        <v>17293</v>
      </c>
      <c r="H42" s="126">
        <f t="shared" si="7"/>
        <v>17302.099999999999</v>
      </c>
      <c r="I42" s="126">
        <f t="shared" si="7"/>
        <v>19237.240000000002</v>
      </c>
      <c r="J42" s="126">
        <f t="shared" si="7"/>
        <v>19237.240000000002</v>
      </c>
      <c r="K42" s="126">
        <f t="shared" si="7"/>
        <v>19237.240000000002</v>
      </c>
      <c r="L42" s="127" t="s">
        <v>228</v>
      </c>
    </row>
    <row r="43" spans="1:13" ht="30.75" customHeight="1" x14ac:dyDescent="0.25">
      <c r="A43" s="159"/>
      <c r="B43" s="131" t="s">
        <v>122</v>
      </c>
      <c r="C43" s="158"/>
      <c r="D43" s="126"/>
      <c r="E43" s="126"/>
      <c r="F43" s="126"/>
      <c r="G43" s="126"/>
      <c r="H43" s="126"/>
      <c r="I43" s="126"/>
      <c r="J43" s="126"/>
      <c r="K43" s="126"/>
      <c r="L43" s="127"/>
    </row>
    <row r="44" spans="1:13" ht="27.75" customHeight="1" x14ac:dyDescent="0.25">
      <c r="A44" s="159"/>
      <c r="B44" s="131" t="s">
        <v>117</v>
      </c>
      <c r="C44" s="158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19.5" customHeight="1" x14ac:dyDescent="0.25">
      <c r="A45" s="230"/>
      <c r="B45" s="131" t="s">
        <v>3</v>
      </c>
      <c r="C45" s="158"/>
      <c r="D45" s="126">
        <f t="shared" si="3"/>
        <v>107607.71</v>
      </c>
      <c r="E45" s="126"/>
      <c r="F45" s="126">
        <f>16782.78-1481.89</f>
        <v>15300.89</v>
      </c>
      <c r="G45" s="126">
        <v>17293</v>
      </c>
      <c r="H45" s="126">
        <v>17302.099999999999</v>
      </c>
      <c r="I45" s="126">
        <v>19237.240000000002</v>
      </c>
      <c r="J45" s="126">
        <v>19237.240000000002</v>
      </c>
      <c r="K45" s="126">
        <v>19237.240000000002</v>
      </c>
      <c r="L45" s="128"/>
    </row>
    <row r="46" spans="1:13" ht="19.5" customHeight="1" x14ac:dyDescent="0.25">
      <c r="A46" s="231"/>
      <c r="B46" s="131" t="s">
        <v>132</v>
      </c>
      <c r="C46" s="158"/>
      <c r="D46" s="126"/>
      <c r="E46" s="126"/>
      <c r="F46" s="126"/>
      <c r="G46" s="126"/>
      <c r="H46" s="126"/>
      <c r="I46" s="126"/>
      <c r="J46" s="126"/>
      <c r="K46" s="126"/>
      <c r="L46" s="128"/>
    </row>
    <row r="47" spans="1:13" ht="32.25" customHeight="1" x14ac:dyDescent="0.25">
      <c r="A47" s="231"/>
      <c r="B47" s="131" t="s">
        <v>129</v>
      </c>
      <c r="C47" s="158"/>
      <c r="D47" s="126"/>
      <c r="E47" s="126"/>
      <c r="F47" s="126"/>
      <c r="G47" s="126"/>
      <c r="H47" s="126"/>
      <c r="I47" s="126"/>
      <c r="J47" s="126"/>
      <c r="K47" s="126"/>
      <c r="L47" s="125"/>
      <c r="M47" s="2"/>
    </row>
    <row r="48" spans="1:13" ht="66" customHeight="1" x14ac:dyDescent="0.25">
      <c r="A48" s="231"/>
      <c r="B48" s="131" t="s">
        <v>130</v>
      </c>
      <c r="C48" s="158"/>
      <c r="D48" s="126"/>
      <c r="E48" s="126"/>
      <c r="F48" s="126"/>
      <c r="G48" s="126"/>
      <c r="H48" s="126"/>
      <c r="I48" s="126"/>
      <c r="J48" s="126"/>
      <c r="K48" s="126"/>
      <c r="L48" s="128"/>
    </row>
    <row r="49" spans="1:13" ht="40.5" customHeight="1" x14ac:dyDescent="0.25">
      <c r="A49" s="231"/>
      <c r="B49" s="131" t="s">
        <v>131</v>
      </c>
      <c r="C49" s="158"/>
      <c r="D49" s="126"/>
      <c r="E49" s="126"/>
      <c r="F49" s="126"/>
      <c r="G49" s="126"/>
      <c r="H49" s="126"/>
      <c r="I49" s="126"/>
      <c r="J49" s="126"/>
      <c r="K49" s="126"/>
      <c r="L49" s="125"/>
      <c r="M49" s="2"/>
    </row>
    <row r="50" spans="1:13" ht="60" customHeight="1" x14ac:dyDescent="0.25">
      <c r="A50" s="230" t="s">
        <v>10</v>
      </c>
      <c r="B50" s="127" t="s">
        <v>50</v>
      </c>
      <c r="C50" s="158" t="s">
        <v>51</v>
      </c>
      <c r="D50" s="126">
        <f t="shared" si="3"/>
        <v>87820.53</v>
      </c>
      <c r="E50" s="126"/>
      <c r="F50" s="126">
        <f t="shared" ref="F50:K50" si="8">SUM(F53:F57)</f>
        <v>13431.550000000001</v>
      </c>
      <c r="G50" s="126">
        <f t="shared" si="8"/>
        <v>14111.9</v>
      </c>
      <c r="H50" s="126">
        <f t="shared" si="8"/>
        <v>15115.5</v>
      </c>
      <c r="I50" s="126">
        <f t="shared" si="8"/>
        <v>15053.86</v>
      </c>
      <c r="J50" s="126">
        <f t="shared" si="8"/>
        <v>15053.86</v>
      </c>
      <c r="K50" s="126">
        <f t="shared" si="8"/>
        <v>15053.86</v>
      </c>
      <c r="L50" s="127" t="s">
        <v>229</v>
      </c>
    </row>
    <row r="51" spans="1:13" ht="27.75" customHeight="1" x14ac:dyDescent="0.25">
      <c r="A51" s="231"/>
      <c r="B51" s="131" t="s">
        <v>122</v>
      </c>
      <c r="C51" s="158"/>
      <c r="D51" s="126"/>
      <c r="E51" s="126"/>
      <c r="F51" s="126"/>
      <c r="G51" s="126"/>
      <c r="H51" s="126"/>
      <c r="I51" s="126"/>
      <c r="J51" s="126"/>
      <c r="K51" s="126"/>
      <c r="L51" s="127"/>
    </row>
    <row r="52" spans="1:13" ht="22.5" customHeight="1" x14ac:dyDescent="0.25">
      <c r="A52" s="231"/>
      <c r="B52" s="131" t="s">
        <v>117</v>
      </c>
      <c r="C52" s="158"/>
      <c r="D52" s="126"/>
      <c r="E52" s="126"/>
      <c r="F52" s="126"/>
      <c r="G52" s="126"/>
      <c r="H52" s="126"/>
      <c r="I52" s="126"/>
      <c r="J52" s="126"/>
      <c r="K52" s="126"/>
      <c r="L52" s="127"/>
    </row>
    <row r="53" spans="1:13" ht="18.75" customHeight="1" x14ac:dyDescent="0.25">
      <c r="A53" s="231"/>
      <c r="B53" s="131" t="s">
        <v>3</v>
      </c>
      <c r="C53" s="158"/>
      <c r="D53" s="126">
        <f t="shared" si="3"/>
        <v>87820.53</v>
      </c>
      <c r="E53" s="126"/>
      <c r="F53" s="126">
        <f>13367.6+63.95</f>
        <v>13431.550000000001</v>
      </c>
      <c r="G53" s="126">
        <v>14111.9</v>
      </c>
      <c r="H53" s="126">
        <v>15115.5</v>
      </c>
      <c r="I53" s="126">
        <v>15053.86</v>
      </c>
      <c r="J53" s="126">
        <v>15053.86</v>
      </c>
      <c r="K53" s="126">
        <v>15053.86</v>
      </c>
      <c r="L53" s="128"/>
    </row>
    <row r="54" spans="1:13" ht="18.75" customHeight="1" x14ac:dyDescent="0.25">
      <c r="A54" s="231"/>
      <c r="B54" s="131" t="s">
        <v>132</v>
      </c>
      <c r="C54" s="158"/>
      <c r="D54" s="126"/>
      <c r="E54" s="126"/>
      <c r="F54" s="126"/>
      <c r="G54" s="126"/>
      <c r="H54" s="126"/>
      <c r="I54" s="126"/>
      <c r="J54" s="126"/>
      <c r="K54" s="126"/>
      <c r="L54" s="128"/>
    </row>
    <row r="55" spans="1:13" ht="29.25" customHeight="1" x14ac:dyDescent="0.25">
      <c r="A55" s="231"/>
      <c r="B55" s="131" t="s">
        <v>129</v>
      </c>
      <c r="C55" s="158"/>
      <c r="D55" s="126"/>
      <c r="E55" s="126"/>
      <c r="F55" s="126"/>
      <c r="G55" s="126"/>
      <c r="H55" s="126"/>
      <c r="I55" s="126"/>
      <c r="J55" s="126"/>
      <c r="K55" s="126"/>
      <c r="L55" s="125"/>
      <c r="M55" s="2"/>
    </row>
    <row r="56" spans="1:13" ht="62.25" customHeight="1" x14ac:dyDescent="0.25">
      <c r="A56" s="231"/>
      <c r="B56" s="131" t="s">
        <v>130</v>
      </c>
      <c r="C56" s="158"/>
      <c r="D56" s="126"/>
      <c r="E56" s="126"/>
      <c r="F56" s="126"/>
      <c r="G56" s="126"/>
      <c r="H56" s="126"/>
      <c r="I56" s="126"/>
      <c r="J56" s="126"/>
      <c r="K56" s="126"/>
      <c r="L56" s="128"/>
    </row>
    <row r="57" spans="1:13" ht="44.25" customHeight="1" x14ac:dyDescent="0.25">
      <c r="A57" s="231"/>
      <c r="B57" s="131" t="s">
        <v>131</v>
      </c>
      <c r="C57" s="158"/>
      <c r="D57" s="126"/>
      <c r="E57" s="126"/>
      <c r="F57" s="126"/>
      <c r="G57" s="126"/>
      <c r="H57" s="126"/>
      <c r="I57" s="126"/>
      <c r="J57" s="126"/>
      <c r="K57" s="126"/>
      <c r="L57" s="125"/>
      <c r="M57" s="2"/>
    </row>
    <row r="58" spans="1:13" ht="63.75" customHeight="1" x14ac:dyDescent="0.25">
      <c r="A58" s="230" t="s">
        <v>11</v>
      </c>
      <c r="B58" s="127" t="s">
        <v>52</v>
      </c>
      <c r="C58" s="158" t="s">
        <v>53</v>
      </c>
      <c r="D58" s="126">
        <f>SUM(E58:K58)</f>
        <v>206849.36</v>
      </c>
      <c r="E58" s="126"/>
      <c r="F58" s="126">
        <f t="shared" ref="F58:K58" si="9">SUM(F61:F65)</f>
        <v>32325.859999999997</v>
      </c>
      <c r="G58" s="126">
        <f t="shared" si="9"/>
        <v>33715.199999999997</v>
      </c>
      <c r="H58" s="126">
        <f t="shared" si="9"/>
        <v>34004.699999999997</v>
      </c>
      <c r="I58" s="126">
        <f t="shared" si="9"/>
        <v>35601.199999999997</v>
      </c>
      <c r="J58" s="126">
        <f t="shared" si="9"/>
        <v>35601.199999999997</v>
      </c>
      <c r="K58" s="126">
        <f t="shared" si="9"/>
        <v>35601.199999999997</v>
      </c>
      <c r="L58" s="130" t="s">
        <v>229</v>
      </c>
    </row>
    <row r="59" spans="1:13" ht="26.25" customHeight="1" x14ac:dyDescent="0.25">
      <c r="A59" s="231"/>
      <c r="B59" s="131" t="s">
        <v>122</v>
      </c>
      <c r="C59" s="158"/>
      <c r="D59" s="126"/>
      <c r="E59" s="126"/>
      <c r="F59" s="126"/>
      <c r="G59" s="126"/>
      <c r="H59" s="126"/>
      <c r="I59" s="126"/>
      <c r="J59" s="126"/>
      <c r="K59" s="126"/>
      <c r="L59" s="130"/>
    </row>
    <row r="60" spans="1:13" ht="22.5" customHeight="1" x14ac:dyDescent="0.25">
      <c r="A60" s="231"/>
      <c r="B60" s="131" t="s">
        <v>117</v>
      </c>
      <c r="C60" s="158"/>
      <c r="D60" s="126"/>
      <c r="E60" s="126"/>
      <c r="F60" s="126"/>
      <c r="G60" s="126"/>
      <c r="H60" s="126"/>
      <c r="I60" s="126"/>
      <c r="J60" s="126"/>
      <c r="K60" s="126"/>
      <c r="L60" s="130"/>
    </row>
    <row r="61" spans="1:13" ht="18" customHeight="1" x14ac:dyDescent="0.25">
      <c r="A61" s="231"/>
      <c r="B61" s="131" t="s">
        <v>3</v>
      </c>
      <c r="C61" s="158"/>
      <c r="D61" s="126">
        <f t="shared" si="3"/>
        <v>206849.36</v>
      </c>
      <c r="E61" s="126"/>
      <c r="F61" s="126">
        <f>31893.6+432.26</f>
        <v>32325.859999999997</v>
      </c>
      <c r="G61" s="126">
        <v>33715.199999999997</v>
      </c>
      <c r="H61" s="126">
        <v>34004.699999999997</v>
      </c>
      <c r="I61" s="126">
        <v>35601.199999999997</v>
      </c>
      <c r="J61" s="126">
        <v>35601.199999999997</v>
      </c>
      <c r="K61" s="126">
        <v>35601.199999999997</v>
      </c>
      <c r="L61" s="127"/>
    </row>
    <row r="62" spans="1:13" ht="45.75" customHeight="1" x14ac:dyDescent="0.25">
      <c r="A62" s="231"/>
      <c r="B62" s="131" t="s">
        <v>132</v>
      </c>
      <c r="C62" s="158"/>
      <c r="D62" s="126"/>
      <c r="E62" s="126"/>
      <c r="F62" s="126"/>
      <c r="G62" s="126"/>
      <c r="H62" s="126"/>
      <c r="I62" s="126"/>
      <c r="J62" s="126"/>
      <c r="K62" s="126"/>
      <c r="L62" s="127"/>
    </row>
    <row r="63" spans="1:13" ht="22.5" customHeight="1" x14ac:dyDescent="0.25">
      <c r="A63" s="231"/>
      <c r="B63" s="131" t="s">
        <v>129</v>
      </c>
      <c r="C63" s="158"/>
      <c r="D63" s="126"/>
      <c r="E63" s="126"/>
      <c r="F63" s="126"/>
      <c r="G63" s="126"/>
      <c r="H63" s="126"/>
      <c r="I63" s="126"/>
      <c r="J63" s="126"/>
      <c r="K63" s="126"/>
      <c r="L63" s="125"/>
      <c r="M63" s="2"/>
    </row>
    <row r="64" spans="1:13" ht="58.5" customHeight="1" x14ac:dyDescent="0.25">
      <c r="A64" s="231"/>
      <c r="B64" s="131" t="s">
        <v>130</v>
      </c>
      <c r="C64" s="158"/>
      <c r="D64" s="126"/>
      <c r="E64" s="126"/>
      <c r="F64" s="126"/>
      <c r="G64" s="126"/>
      <c r="H64" s="126"/>
      <c r="I64" s="126"/>
      <c r="J64" s="126"/>
      <c r="K64" s="126"/>
      <c r="L64" s="127"/>
    </row>
    <row r="65" spans="1:13" ht="36.75" customHeight="1" x14ac:dyDescent="0.25">
      <c r="A65" s="231"/>
      <c r="B65" s="131" t="s">
        <v>131</v>
      </c>
      <c r="C65" s="158"/>
      <c r="D65" s="126"/>
      <c r="E65" s="126"/>
      <c r="F65" s="126"/>
      <c r="G65" s="126"/>
      <c r="H65" s="126"/>
      <c r="I65" s="126"/>
      <c r="J65" s="126"/>
      <c r="K65" s="126"/>
      <c r="L65" s="125"/>
      <c r="M65" s="2"/>
    </row>
    <row r="66" spans="1:13" ht="42" customHeight="1" x14ac:dyDescent="0.25">
      <c r="A66" s="230" t="s">
        <v>12</v>
      </c>
      <c r="B66" s="127" t="s">
        <v>140</v>
      </c>
      <c r="C66" s="158" t="s">
        <v>46</v>
      </c>
      <c r="D66" s="126">
        <f t="shared" si="3"/>
        <v>41130.689999999995</v>
      </c>
      <c r="E66" s="126"/>
      <c r="F66" s="126">
        <f>SUM(F69:F73)</f>
        <v>6018.49</v>
      </c>
      <c r="G66" s="126">
        <f>SUM(G69:G73)</f>
        <v>7048.2</v>
      </c>
      <c r="H66" s="126">
        <f>SUM(H69:H73)</f>
        <v>7122.2</v>
      </c>
      <c r="I66" s="126">
        <f t="shared" ref="I66:K66" si="10">SUM(I69:I73)</f>
        <v>6980.6</v>
      </c>
      <c r="J66" s="126">
        <f t="shared" si="10"/>
        <v>6980.6</v>
      </c>
      <c r="K66" s="126">
        <f t="shared" si="10"/>
        <v>6980.6</v>
      </c>
      <c r="L66" s="130" t="s">
        <v>230</v>
      </c>
    </row>
    <row r="67" spans="1:13" ht="24.75" customHeight="1" x14ac:dyDescent="0.25">
      <c r="A67" s="231"/>
      <c r="B67" s="131" t="s">
        <v>122</v>
      </c>
      <c r="C67" s="158"/>
      <c r="D67" s="126"/>
      <c r="E67" s="126"/>
      <c r="F67" s="126"/>
      <c r="G67" s="126"/>
      <c r="H67" s="126"/>
      <c r="I67" s="126"/>
      <c r="J67" s="126"/>
      <c r="K67" s="126"/>
      <c r="L67" s="130"/>
    </row>
    <row r="68" spans="1:13" ht="18" customHeight="1" x14ac:dyDescent="0.25">
      <c r="A68" s="231"/>
      <c r="B68" s="131" t="s">
        <v>117</v>
      </c>
      <c r="C68" s="158"/>
      <c r="D68" s="126"/>
      <c r="E68" s="126"/>
      <c r="F68" s="126"/>
      <c r="G68" s="126"/>
      <c r="H68" s="126"/>
      <c r="I68" s="126"/>
      <c r="J68" s="126"/>
      <c r="K68" s="126"/>
      <c r="L68" s="130"/>
    </row>
    <row r="69" spans="1:13" ht="18" customHeight="1" x14ac:dyDescent="0.25">
      <c r="A69" s="231"/>
      <c r="B69" s="131" t="s">
        <v>3</v>
      </c>
      <c r="C69" s="158"/>
      <c r="D69" s="126">
        <f t="shared" si="3"/>
        <v>41130.689999999995</v>
      </c>
      <c r="E69" s="126"/>
      <c r="F69" s="126">
        <v>6018.49</v>
      </c>
      <c r="G69" s="126">
        <v>7048.2</v>
      </c>
      <c r="H69" s="126">
        <v>7122.2</v>
      </c>
      <c r="I69" s="126">
        <v>6980.6</v>
      </c>
      <c r="J69" s="126">
        <v>6980.6</v>
      </c>
      <c r="K69" s="126">
        <v>6980.6</v>
      </c>
      <c r="L69" s="127"/>
    </row>
    <row r="70" spans="1:13" ht="42" customHeight="1" x14ac:dyDescent="0.25">
      <c r="A70" s="231"/>
      <c r="B70" s="131" t="s">
        <v>132</v>
      </c>
      <c r="C70" s="158"/>
      <c r="D70" s="126"/>
      <c r="E70" s="126"/>
      <c r="F70" s="126"/>
      <c r="G70" s="126"/>
      <c r="H70" s="126"/>
      <c r="I70" s="126"/>
      <c r="J70" s="126"/>
      <c r="K70" s="126"/>
      <c r="L70" s="127"/>
    </row>
    <row r="71" spans="1:13" ht="24.75" customHeight="1" x14ac:dyDescent="0.25">
      <c r="A71" s="231"/>
      <c r="B71" s="131" t="s">
        <v>129</v>
      </c>
      <c r="C71" s="158"/>
      <c r="D71" s="126"/>
      <c r="E71" s="126"/>
      <c r="F71" s="126"/>
      <c r="G71" s="126"/>
      <c r="H71" s="126"/>
      <c r="I71" s="126"/>
      <c r="J71" s="126"/>
      <c r="K71" s="126"/>
      <c r="L71" s="125"/>
      <c r="M71" s="2"/>
    </row>
    <row r="72" spans="1:13" ht="61.5" customHeight="1" x14ac:dyDescent="0.25">
      <c r="A72" s="231"/>
      <c r="B72" s="131" t="s">
        <v>130</v>
      </c>
      <c r="C72" s="158"/>
      <c r="D72" s="126"/>
      <c r="E72" s="126"/>
      <c r="F72" s="126"/>
      <c r="G72" s="126"/>
      <c r="H72" s="126"/>
      <c r="I72" s="126"/>
      <c r="J72" s="126"/>
      <c r="K72" s="126"/>
      <c r="L72" s="127"/>
    </row>
    <row r="73" spans="1:13" ht="35.25" customHeight="1" x14ac:dyDescent="0.25">
      <c r="A73" s="231"/>
      <c r="B73" s="131" t="s">
        <v>131</v>
      </c>
      <c r="C73" s="158"/>
      <c r="D73" s="126"/>
      <c r="E73" s="126"/>
      <c r="F73" s="126"/>
      <c r="G73" s="126"/>
      <c r="H73" s="126"/>
      <c r="I73" s="126"/>
      <c r="J73" s="126"/>
      <c r="K73" s="126"/>
      <c r="L73" s="125"/>
      <c r="M73" s="2"/>
    </row>
    <row r="74" spans="1:13" s="11" customFormat="1" ht="130.5" customHeight="1" x14ac:dyDescent="0.3">
      <c r="A74" s="230" t="s">
        <v>111</v>
      </c>
      <c r="B74" s="127" t="s">
        <v>145</v>
      </c>
      <c r="C74" s="158" t="s">
        <v>112</v>
      </c>
      <c r="D74" s="126">
        <f>SUM(E74:K74)</f>
        <v>14050.380000000001</v>
      </c>
      <c r="E74" s="126"/>
      <c r="F74" s="126">
        <f>F76+F77</f>
        <v>5046.1799999999994</v>
      </c>
      <c r="G74" s="126">
        <f>SUM(G75:G81)</f>
        <v>4600.68</v>
      </c>
      <c r="H74" s="126">
        <f>SUM(H75:H81)</f>
        <v>4403.5199999999995</v>
      </c>
      <c r="I74" s="126">
        <v>0</v>
      </c>
      <c r="J74" s="126">
        <v>0</v>
      </c>
      <c r="K74" s="126">
        <v>0</v>
      </c>
      <c r="L74" s="130" t="s">
        <v>225</v>
      </c>
    </row>
    <row r="75" spans="1:13" s="11" customFormat="1" ht="30" customHeight="1" x14ac:dyDescent="0.3">
      <c r="A75" s="231"/>
      <c r="B75" s="131" t="s">
        <v>122</v>
      </c>
      <c r="C75" s="158"/>
      <c r="D75" s="126"/>
      <c r="E75" s="126"/>
      <c r="F75" s="126"/>
      <c r="G75" s="126"/>
      <c r="H75" s="126"/>
      <c r="I75" s="126"/>
      <c r="J75" s="126"/>
      <c r="K75" s="126"/>
      <c r="L75" s="130"/>
    </row>
    <row r="76" spans="1:13" s="11" customFormat="1" ht="33.75" customHeight="1" x14ac:dyDescent="0.3">
      <c r="A76" s="231"/>
      <c r="B76" s="131" t="s">
        <v>117</v>
      </c>
      <c r="C76" s="158"/>
      <c r="D76" s="126">
        <f>SUM(E76:K76)</f>
        <v>11708.65</v>
      </c>
      <c r="E76" s="126"/>
      <c r="F76" s="126">
        <v>4205.1499999999996</v>
      </c>
      <c r="G76" s="126">
        <v>3833.9</v>
      </c>
      <c r="H76" s="126">
        <v>3669.6</v>
      </c>
      <c r="I76" s="126"/>
      <c r="J76" s="126"/>
      <c r="K76" s="126"/>
      <c r="L76" s="130"/>
    </row>
    <row r="77" spans="1:13" s="11" customFormat="1" ht="18.75" x14ac:dyDescent="0.3">
      <c r="A77" s="231"/>
      <c r="B77" s="131" t="s">
        <v>3</v>
      </c>
      <c r="C77" s="158"/>
      <c r="D77" s="126">
        <f>SUM(E77:K77)</f>
        <v>2341.73</v>
      </c>
      <c r="E77" s="126"/>
      <c r="F77" s="126">
        <f>F78</f>
        <v>841.03</v>
      </c>
      <c r="G77" s="126">
        <v>766.78</v>
      </c>
      <c r="H77" s="126">
        <v>733.92</v>
      </c>
      <c r="I77" s="126">
        <v>0</v>
      </c>
      <c r="J77" s="126">
        <v>0</v>
      </c>
      <c r="K77" s="126">
        <v>0</v>
      </c>
      <c r="L77" s="127"/>
    </row>
    <row r="78" spans="1:13" ht="42" customHeight="1" x14ac:dyDescent="0.25">
      <c r="A78" s="231"/>
      <c r="B78" s="131" t="s">
        <v>132</v>
      </c>
      <c r="C78" s="158"/>
      <c r="D78" s="126">
        <f t="shared" ref="D78:D111" si="11">SUM(E78:K78)</f>
        <v>841.03</v>
      </c>
      <c r="E78" s="126"/>
      <c r="F78" s="126">
        <v>841.03</v>
      </c>
      <c r="G78" s="126"/>
      <c r="H78" s="126"/>
      <c r="I78" s="126"/>
      <c r="J78" s="126"/>
      <c r="K78" s="126"/>
      <c r="L78" s="125"/>
      <c r="M78" s="2"/>
    </row>
    <row r="79" spans="1:13" ht="18" customHeight="1" x14ac:dyDescent="0.25">
      <c r="A79" s="231"/>
      <c r="B79" s="131" t="s">
        <v>129</v>
      </c>
      <c r="C79" s="158"/>
      <c r="D79" s="126"/>
      <c r="E79" s="126"/>
      <c r="F79" s="126"/>
      <c r="G79" s="126"/>
      <c r="H79" s="126"/>
      <c r="I79" s="126"/>
      <c r="J79" s="126"/>
      <c r="K79" s="126"/>
      <c r="L79" s="127"/>
    </row>
    <row r="80" spans="1:13" ht="69" customHeight="1" x14ac:dyDescent="0.25">
      <c r="A80" s="231"/>
      <c r="B80" s="131" t="s">
        <v>130</v>
      </c>
      <c r="C80" s="158"/>
      <c r="D80" s="126">
        <f t="shared" si="11"/>
        <v>4205.1499999999996</v>
      </c>
      <c r="E80" s="126"/>
      <c r="F80" s="126">
        <f>F76</f>
        <v>4205.1499999999996</v>
      </c>
      <c r="G80" s="126"/>
      <c r="H80" s="126"/>
      <c r="I80" s="126"/>
      <c r="J80" s="126"/>
      <c r="K80" s="126"/>
      <c r="L80" s="125"/>
      <c r="M80" s="2"/>
    </row>
    <row r="81" spans="1:13" ht="42.75" customHeight="1" x14ac:dyDescent="0.25">
      <c r="A81" s="231"/>
      <c r="B81" s="131" t="s">
        <v>131</v>
      </c>
      <c r="C81" s="158"/>
      <c r="D81" s="126"/>
      <c r="E81" s="126"/>
      <c r="F81" s="126"/>
      <c r="G81" s="126"/>
      <c r="H81" s="126"/>
      <c r="I81" s="126"/>
      <c r="J81" s="126"/>
      <c r="K81" s="126"/>
      <c r="L81" s="125"/>
      <c r="M81" s="2"/>
    </row>
    <row r="82" spans="1:13" s="11" customFormat="1" ht="120.75" customHeight="1" x14ac:dyDescent="0.3">
      <c r="A82" s="233" t="s">
        <v>113</v>
      </c>
      <c r="B82" s="127" t="s">
        <v>114</v>
      </c>
      <c r="C82" s="158" t="s">
        <v>133</v>
      </c>
      <c r="D82" s="126">
        <f t="shared" si="11"/>
        <v>2196</v>
      </c>
      <c r="E82" s="126"/>
      <c r="F82" s="126">
        <f>F85</f>
        <v>2196</v>
      </c>
      <c r="G82" s="126">
        <f>SUM(G85:G89)</f>
        <v>0</v>
      </c>
      <c r="H82" s="126">
        <f>SUM(H85:H89)</f>
        <v>0</v>
      </c>
      <c r="I82" s="126">
        <v>0</v>
      </c>
      <c r="J82" s="126">
        <v>0</v>
      </c>
      <c r="K82" s="126">
        <v>0</v>
      </c>
      <c r="L82" s="130" t="s">
        <v>115</v>
      </c>
    </row>
    <row r="83" spans="1:13" s="11" customFormat="1" ht="18.75" x14ac:dyDescent="0.3">
      <c r="A83" s="233"/>
      <c r="B83" s="131" t="s">
        <v>122</v>
      </c>
      <c r="C83" s="158"/>
      <c r="D83" s="126"/>
      <c r="E83" s="126"/>
      <c r="F83" s="126"/>
      <c r="G83" s="126"/>
      <c r="H83" s="126"/>
      <c r="I83" s="126"/>
      <c r="J83" s="126"/>
      <c r="K83" s="126"/>
      <c r="L83" s="130"/>
    </row>
    <row r="84" spans="1:13" s="11" customFormat="1" ht="18.75" x14ac:dyDescent="0.3">
      <c r="A84" s="233"/>
      <c r="B84" s="131" t="s">
        <v>117</v>
      </c>
      <c r="C84" s="158"/>
      <c r="D84" s="126"/>
      <c r="E84" s="126"/>
      <c r="F84" s="126"/>
      <c r="G84" s="126"/>
      <c r="H84" s="126"/>
      <c r="I84" s="126"/>
      <c r="J84" s="126"/>
      <c r="K84" s="126"/>
      <c r="L84" s="130"/>
    </row>
    <row r="85" spans="1:13" s="11" customFormat="1" ht="18.75" x14ac:dyDescent="0.3">
      <c r="A85" s="233"/>
      <c r="B85" s="131" t="s">
        <v>3</v>
      </c>
      <c r="C85" s="158"/>
      <c r="D85" s="126">
        <f t="shared" si="11"/>
        <v>2196</v>
      </c>
      <c r="E85" s="126"/>
      <c r="F85" s="126">
        <f>2188+8</f>
        <v>2196</v>
      </c>
      <c r="G85" s="126">
        <v>0</v>
      </c>
      <c r="H85" s="126">
        <v>0</v>
      </c>
      <c r="I85" s="126">
        <v>0</v>
      </c>
      <c r="J85" s="126">
        <v>0</v>
      </c>
      <c r="K85" s="126">
        <v>0</v>
      </c>
      <c r="L85" s="127"/>
    </row>
    <row r="86" spans="1:13" s="11" customFormat="1" ht="39.75" customHeight="1" x14ac:dyDescent="0.3">
      <c r="A86" s="233"/>
      <c r="B86" s="131" t="s">
        <v>132</v>
      </c>
      <c r="C86" s="158"/>
      <c r="D86" s="126"/>
      <c r="E86" s="126"/>
      <c r="F86" s="126"/>
      <c r="G86" s="126"/>
      <c r="H86" s="126"/>
      <c r="I86" s="126"/>
      <c r="J86" s="126"/>
      <c r="K86" s="126"/>
      <c r="L86" s="127"/>
    </row>
    <row r="87" spans="1:13" ht="28.5" customHeight="1" x14ac:dyDescent="0.25">
      <c r="A87" s="233"/>
      <c r="B87" s="131" t="s">
        <v>129</v>
      </c>
      <c r="C87" s="158"/>
      <c r="D87" s="126"/>
      <c r="E87" s="126"/>
      <c r="F87" s="126"/>
      <c r="G87" s="126"/>
      <c r="H87" s="126"/>
      <c r="I87" s="126"/>
      <c r="J87" s="126"/>
      <c r="K87" s="126"/>
      <c r="L87" s="125"/>
      <c r="M87" s="2"/>
    </row>
    <row r="88" spans="1:13" ht="55.5" customHeight="1" x14ac:dyDescent="0.25">
      <c r="A88" s="233"/>
      <c r="B88" s="131" t="s">
        <v>130</v>
      </c>
      <c r="C88" s="158"/>
      <c r="D88" s="126"/>
      <c r="E88" s="126"/>
      <c r="F88" s="126"/>
      <c r="G88" s="126"/>
      <c r="H88" s="126"/>
      <c r="I88" s="126"/>
      <c r="J88" s="126"/>
      <c r="K88" s="126"/>
      <c r="L88" s="127"/>
    </row>
    <row r="89" spans="1:13" ht="44.25" customHeight="1" x14ac:dyDescent="0.25">
      <c r="A89" s="233"/>
      <c r="B89" s="131" t="s">
        <v>131</v>
      </c>
      <c r="C89" s="158"/>
      <c r="D89" s="126"/>
      <c r="E89" s="126"/>
      <c r="F89" s="126"/>
      <c r="G89" s="126"/>
      <c r="H89" s="126"/>
      <c r="I89" s="126"/>
      <c r="J89" s="126"/>
      <c r="K89" s="126"/>
      <c r="L89" s="125"/>
      <c r="M89" s="2"/>
    </row>
    <row r="90" spans="1:13" ht="58.5" customHeight="1" x14ac:dyDescent="0.25">
      <c r="A90" s="233" t="s">
        <v>118</v>
      </c>
      <c r="B90" s="113" t="s">
        <v>233</v>
      </c>
      <c r="C90" s="158" t="s">
        <v>46</v>
      </c>
      <c r="D90" s="126">
        <f t="shared" si="11"/>
        <v>0</v>
      </c>
      <c r="E90" s="143"/>
      <c r="F90" s="142">
        <v>0</v>
      </c>
      <c r="G90" s="142">
        <f>SUM(G93:G97)</f>
        <v>0</v>
      </c>
      <c r="H90" s="142">
        <f>SUM(H93:H97)</f>
        <v>0</v>
      </c>
      <c r="I90" s="142">
        <v>0</v>
      </c>
      <c r="J90" s="142">
        <v>0</v>
      </c>
      <c r="K90" s="142">
        <v>0</v>
      </c>
      <c r="L90" s="128" t="s">
        <v>225</v>
      </c>
    </row>
    <row r="91" spans="1:13" ht="18" x14ac:dyDescent="0.25">
      <c r="A91" s="233"/>
      <c r="B91" s="131" t="s">
        <v>122</v>
      </c>
      <c r="C91" s="158"/>
      <c r="D91" s="126"/>
      <c r="E91" s="143"/>
      <c r="F91" s="142"/>
      <c r="G91" s="142"/>
      <c r="H91" s="143"/>
      <c r="I91" s="143"/>
      <c r="J91" s="143"/>
      <c r="K91" s="143"/>
      <c r="L91" s="128"/>
    </row>
    <row r="92" spans="1:13" ht="18" x14ac:dyDescent="0.25">
      <c r="A92" s="233"/>
      <c r="B92" s="131" t="s">
        <v>117</v>
      </c>
      <c r="C92" s="158"/>
      <c r="D92" s="126"/>
      <c r="E92" s="143"/>
      <c r="F92" s="142"/>
      <c r="G92" s="142"/>
      <c r="H92" s="143"/>
      <c r="I92" s="143"/>
      <c r="J92" s="143"/>
      <c r="K92" s="143"/>
      <c r="L92" s="128"/>
    </row>
    <row r="93" spans="1:13" ht="18" x14ac:dyDescent="0.25">
      <c r="A93" s="233"/>
      <c r="B93" s="131" t="s">
        <v>3</v>
      </c>
      <c r="C93" s="158"/>
      <c r="D93" s="126">
        <f t="shared" si="11"/>
        <v>0</v>
      </c>
      <c r="E93" s="143"/>
      <c r="F93" s="143">
        <v>0</v>
      </c>
      <c r="G93" s="142">
        <v>0</v>
      </c>
      <c r="H93" s="142">
        <v>0</v>
      </c>
      <c r="I93" s="142">
        <v>0</v>
      </c>
      <c r="J93" s="142">
        <v>0</v>
      </c>
      <c r="K93" s="142">
        <v>0</v>
      </c>
      <c r="L93" s="128"/>
    </row>
    <row r="94" spans="1:13" s="11" customFormat="1" ht="36" x14ac:dyDescent="0.3">
      <c r="A94" s="233"/>
      <c r="B94" s="131" t="s">
        <v>132</v>
      </c>
      <c r="C94" s="158"/>
      <c r="D94" s="126"/>
      <c r="E94" s="126"/>
      <c r="F94" s="126"/>
      <c r="G94" s="126"/>
      <c r="H94" s="126"/>
      <c r="I94" s="126"/>
      <c r="J94" s="126"/>
      <c r="K94" s="126"/>
      <c r="L94" s="127"/>
    </row>
    <row r="95" spans="1:13" ht="25.5" customHeight="1" x14ac:dyDescent="0.25">
      <c r="A95" s="233"/>
      <c r="B95" s="131" t="s">
        <v>129</v>
      </c>
      <c r="C95" s="158"/>
      <c r="D95" s="126"/>
      <c r="E95" s="126"/>
      <c r="F95" s="126"/>
      <c r="G95" s="126"/>
      <c r="H95" s="126"/>
      <c r="I95" s="126"/>
      <c r="J95" s="126"/>
      <c r="K95" s="126"/>
      <c r="L95" s="125"/>
      <c r="M95" s="2"/>
    </row>
    <row r="96" spans="1:13" ht="62.25" customHeight="1" x14ac:dyDescent="0.25">
      <c r="A96" s="233"/>
      <c r="B96" s="131" t="s">
        <v>130</v>
      </c>
      <c r="C96" s="158"/>
      <c r="D96" s="126"/>
      <c r="E96" s="126"/>
      <c r="F96" s="126"/>
      <c r="G96" s="126"/>
      <c r="H96" s="126"/>
      <c r="I96" s="126"/>
      <c r="J96" s="126"/>
      <c r="K96" s="126"/>
      <c r="L96" s="125"/>
      <c r="M96" s="2"/>
    </row>
    <row r="97" spans="1:24" ht="42.75" customHeight="1" x14ac:dyDescent="0.25">
      <c r="A97" s="233"/>
      <c r="B97" s="131" t="s">
        <v>131</v>
      </c>
      <c r="C97" s="158"/>
      <c r="D97" s="126"/>
      <c r="E97" s="126"/>
      <c r="F97" s="126"/>
      <c r="G97" s="126"/>
      <c r="H97" s="126"/>
      <c r="I97" s="126"/>
      <c r="J97" s="126"/>
      <c r="K97" s="126"/>
      <c r="L97" s="125"/>
      <c r="M97" s="2"/>
    </row>
    <row r="98" spans="1:24" ht="42.75" customHeight="1" x14ac:dyDescent="0.25">
      <c r="A98" s="233" t="s">
        <v>135</v>
      </c>
      <c r="B98" s="157" t="s">
        <v>136</v>
      </c>
      <c r="C98" s="158" t="s">
        <v>46</v>
      </c>
      <c r="D98" s="126">
        <f t="shared" si="11"/>
        <v>0</v>
      </c>
      <c r="E98" s="142"/>
      <c r="F98" s="142">
        <f>F111</f>
        <v>0</v>
      </c>
      <c r="G98" s="142">
        <v>0</v>
      </c>
      <c r="H98" s="142">
        <v>0</v>
      </c>
      <c r="I98" s="142">
        <v>0</v>
      </c>
      <c r="J98" s="142">
        <v>0</v>
      </c>
      <c r="K98" s="142">
        <v>0</v>
      </c>
      <c r="L98" s="128" t="s">
        <v>225</v>
      </c>
      <c r="M98" s="5"/>
      <c r="N98" s="10"/>
      <c r="O98" s="5"/>
      <c r="P98" s="6"/>
      <c r="Q98" s="6"/>
      <c r="R98" s="21"/>
      <c r="S98" s="6"/>
      <c r="T98" s="6"/>
      <c r="U98" s="6"/>
      <c r="V98" s="6"/>
      <c r="W98" s="6"/>
      <c r="X98" s="8"/>
    </row>
    <row r="99" spans="1:24" ht="3" hidden="1" customHeight="1" x14ac:dyDescent="0.25">
      <c r="A99" s="233"/>
      <c r="B99" s="157"/>
      <c r="C99" s="158"/>
      <c r="D99" s="126">
        <f t="shared" si="11"/>
        <v>0</v>
      </c>
      <c r="E99" s="142"/>
      <c r="F99" s="142"/>
      <c r="G99" s="142"/>
      <c r="H99" s="143"/>
      <c r="I99" s="143"/>
      <c r="J99" s="143"/>
      <c r="K99" s="143"/>
      <c r="L99" s="128"/>
      <c r="M99" s="5"/>
      <c r="N99" s="10"/>
      <c r="O99" s="5"/>
      <c r="P99" s="6"/>
      <c r="Q99" s="6"/>
      <c r="R99" s="21"/>
      <c r="S99" s="6"/>
      <c r="T99" s="6"/>
      <c r="U99" s="6"/>
      <c r="V99" s="6"/>
      <c r="W99" s="6"/>
      <c r="X99" s="8"/>
    </row>
    <row r="100" spans="1:24" ht="18.75" hidden="1" customHeight="1" x14ac:dyDescent="0.25">
      <c r="A100" s="233"/>
      <c r="B100" s="140"/>
      <c r="C100" s="158"/>
      <c r="D100" s="126">
        <f t="shared" si="11"/>
        <v>0</v>
      </c>
      <c r="E100" s="142"/>
      <c r="F100" s="143"/>
      <c r="G100" s="143"/>
      <c r="H100" s="143"/>
      <c r="I100" s="143"/>
      <c r="J100" s="143"/>
      <c r="K100" s="143"/>
      <c r="L100" s="128"/>
      <c r="M100" s="5"/>
      <c r="N100" s="10"/>
      <c r="O100" s="5"/>
      <c r="P100" s="6"/>
      <c r="Q100" s="6"/>
      <c r="R100" s="21"/>
      <c r="S100" s="6"/>
      <c r="T100" s="6"/>
      <c r="U100" s="6"/>
      <c r="V100" s="6"/>
      <c r="W100" s="6"/>
      <c r="X100" s="8"/>
    </row>
    <row r="101" spans="1:24" ht="18.75" hidden="1" customHeight="1" x14ac:dyDescent="0.25">
      <c r="A101" s="233"/>
      <c r="B101" s="140"/>
      <c r="C101" s="158"/>
      <c r="D101" s="126">
        <f t="shared" si="11"/>
        <v>0</v>
      </c>
      <c r="E101" s="142"/>
      <c r="F101" s="143"/>
      <c r="G101" s="143"/>
      <c r="H101" s="143"/>
      <c r="I101" s="143"/>
      <c r="J101" s="143"/>
      <c r="K101" s="143"/>
      <c r="L101" s="128"/>
      <c r="M101" s="5"/>
      <c r="N101" s="10"/>
      <c r="O101" s="5"/>
      <c r="P101" s="6"/>
      <c r="Q101" s="6"/>
      <c r="R101" s="21"/>
      <c r="S101" s="6"/>
      <c r="T101" s="6"/>
      <c r="U101" s="6"/>
      <c r="V101" s="6"/>
      <c r="W101" s="6"/>
      <c r="X101" s="8"/>
    </row>
    <row r="102" spans="1:24" ht="20.25" hidden="1" customHeight="1" x14ac:dyDescent="0.25">
      <c r="A102" s="233"/>
      <c r="B102" s="140"/>
      <c r="C102" s="158"/>
      <c r="D102" s="126">
        <f t="shared" si="11"/>
        <v>0</v>
      </c>
      <c r="E102" s="142"/>
      <c r="F102" s="143"/>
      <c r="G102" s="143"/>
      <c r="H102" s="143"/>
      <c r="I102" s="143"/>
      <c r="J102" s="143"/>
      <c r="K102" s="143"/>
      <c r="L102" s="128"/>
      <c r="M102" s="213"/>
      <c r="N102" s="213"/>
      <c r="O102" s="5"/>
      <c r="P102" s="6"/>
      <c r="Q102" s="6"/>
      <c r="R102" s="21"/>
      <c r="S102" s="6"/>
      <c r="T102" s="6"/>
      <c r="U102" s="6"/>
      <c r="V102" s="6"/>
      <c r="W102" s="6"/>
      <c r="X102" s="8"/>
    </row>
    <row r="103" spans="1:24" ht="18" hidden="1" customHeight="1" x14ac:dyDescent="0.25">
      <c r="A103" s="233"/>
      <c r="B103" s="140"/>
      <c r="C103" s="158"/>
      <c r="D103" s="126">
        <f t="shared" si="11"/>
        <v>0</v>
      </c>
      <c r="E103" s="142"/>
      <c r="F103" s="143"/>
      <c r="G103" s="143"/>
      <c r="H103" s="143"/>
      <c r="I103" s="143"/>
      <c r="J103" s="143"/>
      <c r="K103" s="143"/>
      <c r="L103" s="128"/>
      <c r="N103" s="3"/>
      <c r="R103" s="22"/>
    </row>
    <row r="104" spans="1:24" ht="39.75" customHeight="1" x14ac:dyDescent="0.25">
      <c r="A104" s="233"/>
      <c r="B104" s="131" t="s">
        <v>122</v>
      </c>
      <c r="C104" s="158"/>
      <c r="D104" s="126"/>
      <c r="E104" s="142"/>
      <c r="F104" s="143"/>
      <c r="G104" s="143"/>
      <c r="H104" s="143"/>
      <c r="I104" s="143"/>
      <c r="J104" s="143"/>
      <c r="K104" s="143"/>
      <c r="L104" s="128"/>
      <c r="N104" s="3"/>
      <c r="R104" s="22"/>
    </row>
    <row r="105" spans="1:24" ht="20.25" customHeight="1" x14ac:dyDescent="0.25">
      <c r="A105" s="233"/>
      <c r="B105" s="131" t="s">
        <v>117</v>
      </c>
      <c r="C105" s="158"/>
      <c r="D105" s="126"/>
      <c r="E105" s="142"/>
      <c r="F105" s="142"/>
      <c r="G105" s="142"/>
      <c r="H105" s="143"/>
      <c r="I105" s="143"/>
      <c r="J105" s="143"/>
      <c r="K105" s="143"/>
      <c r="L105" s="128"/>
      <c r="N105" s="3"/>
      <c r="R105" s="22"/>
    </row>
    <row r="106" spans="1:24" ht="31.5" customHeight="1" x14ac:dyDescent="0.25">
      <c r="A106" s="233"/>
      <c r="B106" s="131" t="s">
        <v>3</v>
      </c>
      <c r="C106" s="158"/>
      <c r="D106" s="126">
        <f t="shared" si="11"/>
        <v>0</v>
      </c>
      <c r="E106" s="126">
        <f t="shared" ref="E106" si="12">E114</f>
        <v>0</v>
      </c>
      <c r="F106" s="126">
        <f>F114</f>
        <v>0</v>
      </c>
      <c r="G106" s="126">
        <v>0</v>
      </c>
      <c r="H106" s="126">
        <v>0</v>
      </c>
      <c r="I106" s="162">
        <v>0</v>
      </c>
      <c r="J106" s="162">
        <v>0</v>
      </c>
      <c r="K106" s="162">
        <v>0</v>
      </c>
      <c r="L106" s="128"/>
      <c r="N106" s="3"/>
      <c r="R106" s="22"/>
    </row>
    <row r="107" spans="1:24" ht="21" customHeight="1" x14ac:dyDescent="0.25">
      <c r="A107" s="233"/>
      <c r="B107" s="131" t="s">
        <v>132</v>
      </c>
      <c r="C107" s="158"/>
      <c r="D107" s="126"/>
      <c r="E107" s="142"/>
      <c r="F107" s="143"/>
      <c r="G107" s="143"/>
      <c r="H107" s="143"/>
      <c r="I107" s="162"/>
      <c r="J107" s="162"/>
      <c r="K107" s="162"/>
      <c r="L107" s="128"/>
      <c r="N107" s="3"/>
      <c r="R107" s="22"/>
    </row>
    <row r="108" spans="1:24" ht="33.75" customHeight="1" x14ac:dyDescent="0.25">
      <c r="A108" s="233"/>
      <c r="B108" s="131" t="s">
        <v>129</v>
      </c>
      <c r="C108" s="158"/>
      <c r="D108" s="126"/>
      <c r="E108" s="142"/>
      <c r="F108" s="143"/>
      <c r="G108" s="143"/>
      <c r="H108" s="143"/>
      <c r="I108" s="162"/>
      <c r="J108" s="162"/>
      <c r="K108" s="162"/>
      <c r="L108" s="128"/>
      <c r="N108" s="3"/>
      <c r="R108" s="22"/>
    </row>
    <row r="109" spans="1:24" ht="58.5" customHeight="1" x14ac:dyDescent="0.25">
      <c r="A109" s="233"/>
      <c r="B109" s="131" t="s">
        <v>130</v>
      </c>
      <c r="C109" s="158"/>
      <c r="D109" s="126"/>
      <c r="E109" s="142"/>
      <c r="F109" s="143"/>
      <c r="G109" s="143"/>
      <c r="H109" s="143"/>
      <c r="I109" s="162"/>
      <c r="J109" s="162"/>
      <c r="K109" s="162"/>
      <c r="L109" s="128"/>
      <c r="N109" s="3"/>
      <c r="R109" s="22"/>
    </row>
    <row r="110" spans="1:24" ht="67.5" customHeight="1" x14ac:dyDescent="0.25">
      <c r="A110" s="233"/>
      <c r="B110" s="131" t="s">
        <v>131</v>
      </c>
      <c r="C110" s="158"/>
      <c r="D110" s="126"/>
      <c r="E110" s="142"/>
      <c r="F110" s="143"/>
      <c r="G110" s="143"/>
      <c r="H110" s="143"/>
      <c r="I110" s="162"/>
      <c r="J110" s="162"/>
      <c r="K110" s="162"/>
      <c r="L110" s="128"/>
      <c r="N110" s="3"/>
      <c r="R110" s="22"/>
    </row>
    <row r="111" spans="1:24" ht="36" x14ac:dyDescent="0.25">
      <c r="A111" s="236" t="s">
        <v>137</v>
      </c>
      <c r="B111" s="157" t="s">
        <v>220</v>
      </c>
      <c r="C111" s="158" t="s">
        <v>46</v>
      </c>
      <c r="D111" s="126">
        <f t="shared" si="11"/>
        <v>0</v>
      </c>
      <c r="E111" s="142"/>
      <c r="F111" s="142">
        <v>0</v>
      </c>
      <c r="G111" s="142">
        <v>0</v>
      </c>
      <c r="H111" s="142">
        <v>0</v>
      </c>
      <c r="I111" s="162">
        <v>0</v>
      </c>
      <c r="J111" s="162">
        <v>0</v>
      </c>
      <c r="K111" s="162">
        <v>0</v>
      </c>
      <c r="L111" s="128" t="s">
        <v>225</v>
      </c>
      <c r="N111" s="3"/>
      <c r="R111" s="22"/>
    </row>
    <row r="112" spans="1:24" ht="18" x14ac:dyDescent="0.25">
      <c r="A112" s="236"/>
      <c r="B112" s="131" t="s">
        <v>122</v>
      </c>
      <c r="C112" s="158"/>
      <c r="D112" s="126"/>
      <c r="E112" s="142"/>
      <c r="F112" s="142"/>
      <c r="G112" s="142"/>
      <c r="H112" s="143"/>
      <c r="I112" s="162"/>
      <c r="J112" s="162"/>
      <c r="K112" s="162"/>
      <c r="L112" s="128"/>
      <c r="N112" s="3"/>
      <c r="R112" s="22"/>
    </row>
    <row r="113" spans="1:18" ht="18" x14ac:dyDescent="0.25">
      <c r="A113" s="236"/>
      <c r="B113" s="131" t="s">
        <v>117</v>
      </c>
      <c r="C113" s="158"/>
      <c r="D113" s="126"/>
      <c r="E113" s="142"/>
      <c r="F113" s="142"/>
      <c r="G113" s="142"/>
      <c r="H113" s="143"/>
      <c r="I113" s="162"/>
      <c r="J113" s="162"/>
      <c r="K113" s="162"/>
      <c r="L113" s="128"/>
      <c r="N113" s="3"/>
      <c r="R113" s="22"/>
    </row>
    <row r="114" spans="1:18" ht="18" x14ac:dyDescent="0.25">
      <c r="A114" s="236"/>
      <c r="B114" s="131" t="s">
        <v>3</v>
      </c>
      <c r="C114" s="158"/>
      <c r="D114" s="126"/>
      <c r="E114" s="142"/>
      <c r="F114" s="142"/>
      <c r="G114" s="142"/>
      <c r="H114" s="142"/>
      <c r="I114" s="162"/>
      <c r="J114" s="162"/>
      <c r="K114" s="162"/>
      <c r="L114" s="128"/>
      <c r="N114" s="3"/>
      <c r="R114" s="22"/>
    </row>
    <row r="115" spans="1:18" ht="36" x14ac:dyDescent="0.25">
      <c r="A115" s="236"/>
      <c r="B115" s="131" t="s">
        <v>132</v>
      </c>
      <c r="C115" s="158"/>
      <c r="D115" s="126"/>
      <c r="E115" s="142"/>
      <c r="F115" s="143"/>
      <c r="G115" s="143"/>
      <c r="H115" s="143"/>
      <c r="I115" s="162"/>
      <c r="J115" s="162"/>
      <c r="K115" s="162"/>
      <c r="L115" s="128"/>
      <c r="N115" s="3"/>
      <c r="R115" s="22"/>
    </row>
    <row r="116" spans="1:18" ht="18" x14ac:dyDescent="0.25">
      <c r="A116" s="236"/>
      <c r="B116" s="131" t="s">
        <v>129</v>
      </c>
      <c r="C116" s="158"/>
      <c r="D116" s="126"/>
      <c r="E116" s="142"/>
      <c r="F116" s="143"/>
      <c r="G116" s="143"/>
      <c r="H116" s="143"/>
      <c r="I116" s="162"/>
      <c r="J116" s="162"/>
      <c r="K116" s="162"/>
      <c r="L116" s="128"/>
      <c r="N116" s="3"/>
      <c r="R116" s="22"/>
    </row>
    <row r="117" spans="1:18" ht="54" x14ac:dyDescent="0.25">
      <c r="A117" s="236"/>
      <c r="B117" s="131" t="s">
        <v>130</v>
      </c>
      <c r="C117" s="158"/>
      <c r="D117" s="126"/>
      <c r="E117" s="142"/>
      <c r="F117" s="143"/>
      <c r="G117" s="143"/>
      <c r="H117" s="143"/>
      <c r="I117" s="162"/>
      <c r="J117" s="162"/>
      <c r="K117" s="162"/>
      <c r="L117" s="128"/>
      <c r="N117" s="3"/>
      <c r="R117" s="22"/>
    </row>
    <row r="118" spans="1:18" ht="36" x14ac:dyDescent="0.25">
      <c r="A118" s="236"/>
      <c r="B118" s="131" t="s">
        <v>131</v>
      </c>
      <c r="C118" s="158"/>
      <c r="D118" s="126"/>
      <c r="E118" s="142"/>
      <c r="F118" s="143"/>
      <c r="G118" s="143"/>
      <c r="H118" s="143"/>
      <c r="I118" s="162"/>
      <c r="J118" s="162"/>
      <c r="K118" s="162"/>
      <c r="L118" s="128"/>
      <c r="N118" s="3"/>
      <c r="R118" s="22"/>
    </row>
    <row r="119" spans="1:18" ht="36" x14ac:dyDescent="0.25">
      <c r="A119" s="237" t="s">
        <v>222</v>
      </c>
      <c r="B119" s="141" t="s">
        <v>138</v>
      </c>
      <c r="C119" s="132" t="s">
        <v>139</v>
      </c>
      <c r="D119" s="126">
        <v>0</v>
      </c>
      <c r="E119" s="143"/>
      <c r="F119" s="142">
        <v>0</v>
      </c>
      <c r="G119" s="142">
        <v>0</v>
      </c>
      <c r="H119" s="142">
        <v>0</v>
      </c>
      <c r="I119" s="162">
        <v>0</v>
      </c>
      <c r="J119" s="162">
        <v>0</v>
      </c>
      <c r="K119" s="162">
        <v>0</v>
      </c>
      <c r="L119" s="128"/>
      <c r="N119" s="3"/>
      <c r="R119" s="22"/>
    </row>
    <row r="120" spans="1:18" ht="18" x14ac:dyDescent="0.25">
      <c r="A120" s="237"/>
      <c r="B120" s="131" t="s">
        <v>122</v>
      </c>
      <c r="C120" s="132"/>
      <c r="D120" s="126"/>
      <c r="E120" s="143"/>
      <c r="F120" s="143"/>
      <c r="G120" s="143"/>
      <c r="H120" s="143"/>
      <c r="I120" s="162"/>
      <c r="J120" s="162"/>
      <c r="K120" s="162"/>
      <c r="L120" s="128"/>
      <c r="N120" s="3"/>
      <c r="R120" s="22"/>
    </row>
    <row r="121" spans="1:18" ht="18" x14ac:dyDescent="0.25">
      <c r="A121" s="237"/>
      <c r="B121" s="131" t="s">
        <v>117</v>
      </c>
      <c r="C121" s="132"/>
      <c r="D121" s="126"/>
      <c r="E121" s="143"/>
      <c r="F121" s="143"/>
      <c r="G121" s="143"/>
      <c r="H121" s="143"/>
      <c r="I121" s="162"/>
      <c r="J121" s="162"/>
      <c r="K121" s="162"/>
      <c r="L121" s="128"/>
      <c r="N121" s="3"/>
      <c r="R121" s="22"/>
    </row>
    <row r="122" spans="1:18" ht="18" x14ac:dyDescent="0.25">
      <c r="A122" s="237"/>
      <c r="B122" s="131" t="s">
        <v>3</v>
      </c>
      <c r="C122" s="158"/>
      <c r="D122" s="126"/>
      <c r="E122" s="142"/>
      <c r="F122" s="143"/>
      <c r="G122" s="143"/>
      <c r="H122" s="143"/>
      <c r="I122" s="162"/>
      <c r="J122" s="162"/>
      <c r="K122" s="162"/>
      <c r="L122" s="128"/>
      <c r="N122" s="3"/>
      <c r="R122" s="22"/>
    </row>
    <row r="123" spans="1:18" ht="36" x14ac:dyDescent="0.25">
      <c r="A123" s="237"/>
      <c r="B123" s="131" t="s">
        <v>132</v>
      </c>
      <c r="C123" s="133"/>
      <c r="D123" s="126"/>
      <c r="E123" s="144"/>
      <c r="F123" s="144"/>
      <c r="G123" s="144"/>
      <c r="H123" s="144"/>
      <c r="I123" s="162"/>
      <c r="J123" s="162"/>
      <c r="K123" s="162"/>
      <c r="L123" s="133"/>
      <c r="N123" s="3"/>
      <c r="R123" s="22"/>
    </row>
    <row r="124" spans="1:18" ht="18" x14ac:dyDescent="0.25">
      <c r="A124" s="237"/>
      <c r="B124" s="131" t="s">
        <v>129</v>
      </c>
      <c r="C124" s="133"/>
      <c r="D124" s="126"/>
      <c r="E124" s="144"/>
      <c r="F124" s="144"/>
      <c r="G124" s="144"/>
      <c r="H124" s="144"/>
      <c r="I124" s="160"/>
      <c r="J124" s="160"/>
      <c r="K124" s="160"/>
      <c r="L124" s="133"/>
      <c r="N124" s="3"/>
      <c r="R124" s="22"/>
    </row>
    <row r="125" spans="1:18" ht="59.25" customHeight="1" x14ac:dyDescent="0.25">
      <c r="A125" s="237"/>
      <c r="B125" s="131" t="s">
        <v>130</v>
      </c>
      <c r="C125" s="133"/>
      <c r="D125" s="126"/>
      <c r="E125" s="144"/>
      <c r="F125" s="144"/>
      <c r="G125" s="144"/>
      <c r="H125" s="144"/>
      <c r="I125" s="162"/>
      <c r="J125" s="162"/>
      <c r="K125" s="162"/>
      <c r="L125" s="133"/>
      <c r="N125" s="3"/>
      <c r="R125" s="22"/>
    </row>
    <row r="126" spans="1:18" ht="36" x14ac:dyDescent="0.25">
      <c r="A126" s="237"/>
      <c r="B126" s="131" t="s">
        <v>131</v>
      </c>
      <c r="C126" s="158"/>
      <c r="D126" s="126"/>
      <c r="E126" s="142"/>
      <c r="F126" s="143"/>
      <c r="G126" s="143"/>
      <c r="H126" s="143"/>
      <c r="I126" s="162"/>
      <c r="J126" s="162"/>
      <c r="K126" s="162"/>
      <c r="L126" s="128"/>
      <c r="N126" s="3"/>
      <c r="R126" s="22"/>
    </row>
    <row r="127" spans="1:18" ht="63" customHeight="1" x14ac:dyDescent="0.25">
      <c r="A127" s="233" t="s">
        <v>223</v>
      </c>
      <c r="B127" s="169" t="s">
        <v>234</v>
      </c>
      <c r="C127" s="154" t="s">
        <v>46</v>
      </c>
      <c r="D127" s="126">
        <f>F127</f>
        <v>250</v>
      </c>
      <c r="E127" s="155"/>
      <c r="F127" s="168">
        <f>F129</f>
        <v>250</v>
      </c>
      <c r="G127" s="168">
        <v>0</v>
      </c>
      <c r="H127" s="168">
        <v>0</v>
      </c>
      <c r="I127" s="168">
        <v>0</v>
      </c>
      <c r="J127" s="168">
        <v>0</v>
      </c>
      <c r="K127" s="168">
        <v>0</v>
      </c>
      <c r="L127" s="181" t="s">
        <v>236</v>
      </c>
    </row>
    <row r="128" spans="1:18" ht="29.25" customHeight="1" x14ac:dyDescent="0.25">
      <c r="A128" s="233"/>
      <c r="B128" s="131" t="s">
        <v>122</v>
      </c>
      <c r="C128" s="140"/>
      <c r="D128" s="126"/>
      <c r="E128" s="155"/>
      <c r="F128" s="144"/>
      <c r="G128" s="144"/>
      <c r="H128" s="144"/>
      <c r="I128" s="160"/>
      <c r="J128" s="160"/>
      <c r="K128" s="160"/>
      <c r="L128" s="133"/>
    </row>
    <row r="129" spans="1:12" ht="29.25" customHeight="1" x14ac:dyDescent="0.25">
      <c r="A129" s="233"/>
      <c r="B129" s="131" t="s">
        <v>117</v>
      </c>
      <c r="C129" s="140"/>
      <c r="D129" s="126">
        <f>F129</f>
        <v>250</v>
      </c>
      <c r="E129" s="155"/>
      <c r="F129" s="168">
        <v>250</v>
      </c>
      <c r="G129" s="168">
        <v>0</v>
      </c>
      <c r="H129" s="168">
        <v>0</v>
      </c>
      <c r="I129" s="168">
        <v>0</v>
      </c>
      <c r="J129" s="168">
        <v>0</v>
      </c>
      <c r="K129" s="168">
        <v>0</v>
      </c>
      <c r="L129" s="156"/>
    </row>
    <row r="130" spans="1:12" ht="27" customHeight="1" x14ac:dyDescent="0.25">
      <c r="A130" s="233"/>
      <c r="B130" s="131" t="s">
        <v>3</v>
      </c>
      <c r="C130" s="140"/>
      <c r="D130" s="126"/>
      <c r="E130" s="155"/>
      <c r="F130" s="125"/>
      <c r="G130" s="125"/>
      <c r="H130" s="125"/>
      <c r="I130" s="168"/>
      <c r="J130" s="168"/>
      <c r="K130" s="168"/>
      <c r="L130" s="156"/>
    </row>
    <row r="131" spans="1:12" ht="51.75" customHeight="1" x14ac:dyDescent="0.25">
      <c r="A131" s="233"/>
      <c r="B131" s="131" t="s">
        <v>132</v>
      </c>
      <c r="C131" s="140"/>
      <c r="D131" s="126"/>
      <c r="E131" s="155"/>
      <c r="F131" s="125"/>
      <c r="G131" s="125"/>
      <c r="H131" s="125"/>
      <c r="I131" s="168"/>
      <c r="J131" s="168"/>
      <c r="K131" s="168"/>
      <c r="L131" s="156"/>
    </row>
    <row r="132" spans="1:12" ht="32.25" customHeight="1" x14ac:dyDescent="0.25">
      <c r="A132" s="233"/>
      <c r="B132" s="131" t="s">
        <v>129</v>
      </c>
      <c r="C132" s="140"/>
      <c r="D132" s="126"/>
      <c r="E132" s="155"/>
      <c r="F132" s="125"/>
      <c r="G132" s="125"/>
      <c r="H132" s="125"/>
      <c r="I132" s="168"/>
      <c r="J132" s="168"/>
      <c r="K132" s="168"/>
      <c r="L132" s="156"/>
    </row>
    <row r="133" spans="1:12" ht="62.25" customHeight="1" x14ac:dyDescent="0.25">
      <c r="A133" s="233"/>
      <c r="B133" s="131" t="s">
        <v>130</v>
      </c>
      <c r="C133" s="140"/>
      <c r="D133" s="126"/>
      <c r="E133" s="155"/>
      <c r="F133" s="125"/>
      <c r="G133" s="125"/>
      <c r="H133" s="125"/>
      <c r="I133" s="168"/>
      <c r="J133" s="168"/>
      <c r="K133" s="168"/>
      <c r="L133" s="156"/>
    </row>
    <row r="134" spans="1:12" ht="37.5" customHeight="1" x14ac:dyDescent="0.25">
      <c r="A134" s="233"/>
      <c r="B134" s="131" t="s">
        <v>131</v>
      </c>
      <c r="C134" s="140"/>
      <c r="D134" s="126"/>
      <c r="E134" s="155"/>
      <c r="F134" s="144"/>
      <c r="G134" s="144"/>
      <c r="H134" s="144"/>
      <c r="I134" s="160"/>
      <c r="J134" s="160"/>
      <c r="K134" s="160"/>
      <c r="L134" s="133"/>
    </row>
    <row r="135" spans="1:12" ht="36" x14ac:dyDescent="0.25">
      <c r="A135" s="235" t="s">
        <v>224</v>
      </c>
      <c r="B135" s="113" t="s">
        <v>231</v>
      </c>
      <c r="C135" s="128" t="s">
        <v>44</v>
      </c>
      <c r="D135" s="126">
        <f>F135</f>
        <v>5000</v>
      </c>
      <c r="E135" s="144"/>
      <c r="F135" s="168">
        <f>F138</f>
        <v>5000</v>
      </c>
      <c r="G135" s="168">
        <v>0</v>
      </c>
      <c r="H135" s="168">
        <v>0</v>
      </c>
      <c r="I135" s="168">
        <v>0</v>
      </c>
      <c r="J135" s="168">
        <v>0</v>
      </c>
      <c r="K135" s="168">
        <v>0</v>
      </c>
      <c r="L135" s="180" t="s">
        <v>237</v>
      </c>
    </row>
    <row r="136" spans="1:12" ht="24" customHeight="1" x14ac:dyDescent="0.25">
      <c r="A136" s="235"/>
      <c r="B136" s="131" t="s">
        <v>122</v>
      </c>
      <c r="C136" s="133"/>
      <c r="D136" s="126"/>
      <c r="E136" s="144"/>
      <c r="F136" s="144"/>
      <c r="G136" s="144"/>
      <c r="H136" s="144"/>
      <c r="I136" s="160"/>
      <c r="J136" s="160"/>
      <c r="K136" s="160"/>
      <c r="L136" s="133"/>
    </row>
    <row r="137" spans="1:12" ht="21" customHeight="1" x14ac:dyDescent="0.25">
      <c r="A137" s="235"/>
      <c r="B137" s="131" t="s">
        <v>117</v>
      </c>
      <c r="C137" s="133"/>
      <c r="D137" s="126"/>
      <c r="E137" s="144"/>
      <c r="F137" s="144"/>
      <c r="G137" s="144"/>
      <c r="H137" s="144"/>
      <c r="I137" s="160"/>
      <c r="J137" s="160"/>
      <c r="K137" s="160"/>
      <c r="L137" s="133"/>
    </row>
    <row r="138" spans="1:12" ht="22.5" customHeight="1" x14ac:dyDescent="0.25">
      <c r="A138" s="235"/>
      <c r="B138" s="131" t="s">
        <v>3</v>
      </c>
      <c r="C138" s="133"/>
      <c r="D138" s="126">
        <f>F138</f>
        <v>5000</v>
      </c>
      <c r="E138" s="170"/>
      <c r="F138" s="170">
        <v>5000</v>
      </c>
      <c r="G138" s="170">
        <v>0</v>
      </c>
      <c r="H138" s="170">
        <v>0</v>
      </c>
      <c r="I138" s="170">
        <v>0</v>
      </c>
      <c r="J138" s="170">
        <v>0</v>
      </c>
      <c r="K138" s="170">
        <v>0</v>
      </c>
      <c r="L138" s="133"/>
    </row>
    <row r="139" spans="1:12" ht="42" customHeight="1" x14ac:dyDescent="0.25">
      <c r="A139" s="235"/>
      <c r="B139" s="131" t="s">
        <v>132</v>
      </c>
      <c r="C139" s="133"/>
      <c r="D139" s="126"/>
      <c r="E139" s="144"/>
      <c r="F139" s="144"/>
      <c r="G139" s="144"/>
      <c r="H139" s="144"/>
      <c r="I139" s="160"/>
      <c r="J139" s="160"/>
      <c r="K139" s="160"/>
      <c r="L139" s="133"/>
    </row>
    <row r="140" spans="1:12" ht="22.5" customHeight="1" x14ac:dyDescent="0.25">
      <c r="A140" s="235"/>
      <c r="B140" s="131" t="s">
        <v>129</v>
      </c>
      <c r="C140" s="133"/>
      <c r="D140" s="126"/>
      <c r="E140" s="144"/>
      <c r="F140" s="144"/>
      <c r="G140" s="144"/>
      <c r="H140" s="144"/>
      <c r="I140" s="160"/>
      <c r="J140" s="160"/>
      <c r="K140" s="160"/>
      <c r="L140" s="133"/>
    </row>
    <row r="141" spans="1:12" ht="56.25" customHeight="1" x14ac:dyDescent="0.25">
      <c r="A141" s="235"/>
      <c r="B141" s="131" t="s">
        <v>130</v>
      </c>
      <c r="C141" s="133"/>
      <c r="D141" s="126"/>
      <c r="E141" s="144"/>
      <c r="F141" s="144"/>
      <c r="G141" s="144"/>
      <c r="H141" s="144"/>
      <c r="I141" s="160"/>
      <c r="J141" s="160"/>
      <c r="K141" s="160"/>
      <c r="L141" s="133"/>
    </row>
    <row r="142" spans="1:12" ht="41.25" customHeight="1" x14ac:dyDescent="0.25">
      <c r="A142" s="235"/>
      <c r="B142" s="131" t="s">
        <v>131</v>
      </c>
      <c r="C142" s="133"/>
      <c r="D142" s="126"/>
      <c r="E142" s="144"/>
      <c r="F142" s="144"/>
      <c r="G142" s="144"/>
      <c r="H142" s="144"/>
      <c r="I142" s="144"/>
      <c r="J142" s="144"/>
      <c r="K142" s="144"/>
      <c r="L142" s="133"/>
    </row>
    <row r="143" spans="1:12" ht="62.25" customHeight="1" x14ac:dyDescent="0.25">
      <c r="A143" s="238" t="s">
        <v>235</v>
      </c>
      <c r="B143" s="113" t="s">
        <v>241</v>
      </c>
      <c r="C143" s="182" t="s">
        <v>112</v>
      </c>
      <c r="D143" s="126">
        <f>F143</f>
        <v>208.33</v>
      </c>
      <c r="E143" s="125"/>
      <c r="F143" s="125">
        <f>F145</f>
        <v>208.33</v>
      </c>
      <c r="G143" s="168">
        <v>0</v>
      </c>
      <c r="H143" s="168">
        <v>0</v>
      </c>
      <c r="I143" s="168">
        <v>0</v>
      </c>
      <c r="J143" s="168">
        <v>0</v>
      </c>
      <c r="K143" s="168">
        <v>0</v>
      </c>
      <c r="L143" s="128" t="s">
        <v>236</v>
      </c>
    </row>
    <row r="144" spans="1:12" ht="41.25" customHeight="1" x14ac:dyDescent="0.25">
      <c r="A144" s="239"/>
      <c r="B144" s="131" t="s">
        <v>122</v>
      </c>
      <c r="C144" s="133"/>
      <c r="D144" s="126"/>
      <c r="E144" s="125"/>
      <c r="F144" s="125"/>
      <c r="G144" s="125"/>
      <c r="H144" s="125"/>
      <c r="I144" s="125"/>
      <c r="J144" s="125"/>
      <c r="K144" s="125"/>
      <c r="L144" s="156"/>
    </row>
    <row r="145" spans="1:12" ht="41.25" customHeight="1" x14ac:dyDescent="0.25">
      <c r="A145" s="239"/>
      <c r="B145" s="131" t="s">
        <v>117</v>
      </c>
      <c r="C145" s="133"/>
      <c r="D145" s="126">
        <f>F145</f>
        <v>208.33</v>
      </c>
      <c r="E145" s="125"/>
      <c r="F145" s="125">
        <v>208.33</v>
      </c>
      <c r="G145" s="168">
        <v>0</v>
      </c>
      <c r="H145" s="168">
        <v>0</v>
      </c>
      <c r="I145" s="168">
        <v>0</v>
      </c>
      <c r="J145" s="168">
        <v>0</v>
      </c>
      <c r="K145" s="168">
        <v>0</v>
      </c>
      <c r="L145" s="156"/>
    </row>
    <row r="146" spans="1:12" ht="41.25" customHeight="1" x14ac:dyDescent="0.25">
      <c r="A146" s="239"/>
      <c r="B146" s="131" t="s">
        <v>3</v>
      </c>
      <c r="C146" s="133"/>
      <c r="D146" s="126"/>
      <c r="E146" s="144"/>
      <c r="F146" s="144"/>
      <c r="G146" s="144"/>
      <c r="H146" s="144"/>
      <c r="I146" s="144"/>
      <c r="J146" s="144"/>
      <c r="K146" s="144"/>
      <c r="L146" s="133"/>
    </row>
    <row r="147" spans="1:12" ht="41.25" customHeight="1" x14ac:dyDescent="0.25">
      <c r="A147" s="239"/>
      <c r="B147" s="131" t="s">
        <v>132</v>
      </c>
      <c r="C147" s="133"/>
      <c r="D147" s="126"/>
      <c r="E147" s="144"/>
      <c r="F147" s="144"/>
      <c r="G147" s="144"/>
      <c r="H147" s="144"/>
      <c r="I147" s="144"/>
      <c r="J147" s="144"/>
      <c r="K147" s="144"/>
      <c r="L147" s="133"/>
    </row>
    <row r="148" spans="1:12" ht="41.25" customHeight="1" x14ac:dyDescent="0.25">
      <c r="A148" s="239"/>
      <c r="B148" s="131" t="s">
        <v>129</v>
      </c>
      <c r="C148" s="133"/>
      <c r="D148" s="126"/>
      <c r="E148" s="144"/>
      <c r="F148" s="144"/>
      <c r="G148" s="144"/>
      <c r="H148" s="144"/>
      <c r="I148" s="144"/>
      <c r="J148" s="144"/>
      <c r="K148" s="144"/>
      <c r="L148" s="133"/>
    </row>
    <row r="149" spans="1:12" ht="41.25" customHeight="1" x14ac:dyDescent="0.25">
      <c r="A149" s="239"/>
      <c r="B149" s="131" t="s">
        <v>130</v>
      </c>
      <c r="C149" s="133"/>
      <c r="D149" s="126"/>
      <c r="E149" s="144"/>
      <c r="F149" s="144"/>
      <c r="G149" s="144"/>
      <c r="H149" s="144"/>
      <c r="I149" s="144"/>
      <c r="J149" s="144"/>
      <c r="K149" s="144"/>
      <c r="L149" s="133"/>
    </row>
    <row r="150" spans="1:12" ht="41.25" customHeight="1" x14ac:dyDescent="0.25">
      <c r="A150" s="240"/>
      <c r="B150" s="131" t="s">
        <v>131</v>
      </c>
      <c r="C150" s="133"/>
      <c r="D150" s="126"/>
      <c r="E150" s="144"/>
      <c r="F150" s="144"/>
      <c r="G150" s="144"/>
      <c r="H150" s="144"/>
      <c r="I150" s="144"/>
      <c r="J150" s="144"/>
      <c r="K150" s="144"/>
      <c r="L150" s="133"/>
    </row>
    <row r="151" spans="1:12" ht="268.5" customHeight="1" x14ac:dyDescent="0.25">
      <c r="A151" s="234" t="s">
        <v>240</v>
      </c>
      <c r="B151" s="113" t="s">
        <v>238</v>
      </c>
      <c r="C151" s="175" t="s">
        <v>239</v>
      </c>
      <c r="D151" s="178">
        <f>F151</f>
        <v>1963.7</v>
      </c>
      <c r="E151" s="178"/>
      <c r="F151" s="178">
        <f>F153</f>
        <v>1963.7</v>
      </c>
      <c r="G151" s="179">
        <v>0</v>
      </c>
      <c r="H151" s="179">
        <v>0</v>
      </c>
      <c r="I151" s="179">
        <v>0</v>
      </c>
      <c r="J151" s="179">
        <v>0</v>
      </c>
      <c r="K151" s="179">
        <v>0</v>
      </c>
      <c r="L151" s="174" t="s">
        <v>237</v>
      </c>
    </row>
    <row r="152" spans="1:12" ht="18" x14ac:dyDescent="0.25">
      <c r="A152" s="234"/>
      <c r="B152" s="131" t="s">
        <v>122</v>
      </c>
      <c r="C152" s="171"/>
      <c r="D152" s="176"/>
      <c r="E152" s="176"/>
      <c r="F152" s="176"/>
      <c r="G152" s="177"/>
      <c r="H152" s="177"/>
      <c r="I152" s="177"/>
      <c r="J152" s="177"/>
      <c r="K152" s="177"/>
      <c r="L152" s="172"/>
    </row>
    <row r="153" spans="1:12" ht="18" x14ac:dyDescent="0.25">
      <c r="A153" s="234"/>
      <c r="B153" s="131" t="s">
        <v>117</v>
      </c>
      <c r="C153" s="171"/>
      <c r="D153" s="176">
        <f>F153</f>
        <v>1963.7</v>
      </c>
      <c r="E153" s="176"/>
      <c r="F153" s="176">
        <v>1963.7</v>
      </c>
      <c r="G153" s="177">
        <v>0</v>
      </c>
      <c r="H153" s="177">
        <v>0</v>
      </c>
      <c r="I153" s="177">
        <v>0</v>
      </c>
      <c r="J153" s="177">
        <v>0</v>
      </c>
      <c r="K153" s="177">
        <v>0</v>
      </c>
      <c r="L153" s="172"/>
    </row>
    <row r="154" spans="1:12" ht="18" x14ac:dyDescent="0.25">
      <c r="A154" s="234"/>
      <c r="B154" s="131" t="s">
        <v>3</v>
      </c>
      <c r="C154" s="171"/>
      <c r="D154" s="172"/>
      <c r="E154" s="172"/>
      <c r="F154" s="172"/>
      <c r="G154" s="173"/>
      <c r="H154" s="173"/>
      <c r="I154" s="173"/>
      <c r="J154" s="173"/>
      <c r="K154" s="173"/>
      <c r="L154" s="172"/>
    </row>
    <row r="155" spans="1:12" ht="36" x14ac:dyDescent="0.25">
      <c r="A155" s="234"/>
      <c r="B155" s="131" t="s">
        <v>132</v>
      </c>
      <c r="C155" s="171"/>
      <c r="D155" s="172"/>
      <c r="E155" s="172"/>
      <c r="F155" s="172"/>
      <c r="G155" s="172"/>
      <c r="H155" s="172"/>
      <c r="I155" s="172"/>
      <c r="J155" s="172"/>
      <c r="K155" s="172"/>
      <c r="L155" s="172"/>
    </row>
    <row r="156" spans="1:12" ht="18" x14ac:dyDescent="0.25">
      <c r="A156" s="234"/>
      <c r="B156" s="131" t="s">
        <v>129</v>
      </c>
      <c r="C156" s="171"/>
      <c r="D156" s="172"/>
      <c r="E156" s="172"/>
      <c r="F156" s="172"/>
      <c r="G156" s="172"/>
      <c r="H156" s="172"/>
      <c r="I156" s="172"/>
      <c r="J156" s="172"/>
      <c r="K156" s="172"/>
      <c r="L156" s="172"/>
    </row>
    <row r="157" spans="1:12" ht="54" x14ac:dyDescent="0.25">
      <c r="A157" s="234"/>
      <c r="B157" s="131" t="s">
        <v>130</v>
      </c>
      <c r="C157" s="171"/>
      <c r="D157" s="172"/>
      <c r="E157" s="172"/>
      <c r="F157" s="172"/>
      <c r="G157" s="172"/>
      <c r="H157" s="172"/>
      <c r="I157" s="172"/>
      <c r="J157" s="172"/>
      <c r="K157" s="172"/>
      <c r="L157" s="172"/>
    </row>
    <row r="158" spans="1:12" ht="36" x14ac:dyDescent="0.25">
      <c r="A158" s="234"/>
      <c r="B158" s="131" t="s">
        <v>131</v>
      </c>
      <c r="C158" s="171"/>
      <c r="D158" s="172"/>
      <c r="E158" s="172"/>
      <c r="F158" s="172"/>
      <c r="G158" s="172"/>
      <c r="H158" s="172"/>
      <c r="I158" s="172"/>
      <c r="J158" s="172"/>
      <c r="K158" s="172"/>
      <c r="L158" s="172"/>
    </row>
    <row r="159" spans="1:12" x14ac:dyDescent="0.25">
      <c r="A159" s="122"/>
      <c r="B159" s="123"/>
      <c r="C159" s="122"/>
      <c r="D159" s="122"/>
      <c r="E159" s="122"/>
      <c r="F159" s="122"/>
      <c r="G159" s="122"/>
      <c r="H159" s="122"/>
      <c r="I159" s="122"/>
      <c r="J159" s="122"/>
      <c r="K159" s="122"/>
      <c r="L159" s="122"/>
    </row>
    <row r="160" spans="1:12" x14ac:dyDescent="0.25">
      <c r="A160" s="122"/>
      <c r="B160" s="123"/>
      <c r="C160" s="122"/>
      <c r="D160" s="122"/>
      <c r="E160" s="122"/>
      <c r="F160" s="122"/>
      <c r="G160" s="122"/>
      <c r="H160" s="122"/>
      <c r="I160" s="122"/>
      <c r="J160" s="122"/>
      <c r="K160" s="122"/>
      <c r="L160" s="122"/>
    </row>
    <row r="161" spans="1:12" x14ac:dyDescent="0.25">
      <c r="A161" s="122"/>
      <c r="B161" s="123"/>
      <c r="C161" s="122"/>
      <c r="D161" s="122"/>
      <c r="E161" s="122"/>
      <c r="F161" s="122"/>
      <c r="G161" s="122"/>
      <c r="H161" s="122"/>
      <c r="I161" s="122"/>
      <c r="J161" s="122"/>
      <c r="K161" s="122"/>
      <c r="L161" s="122"/>
    </row>
    <row r="162" spans="1:12" x14ac:dyDescent="0.25">
      <c r="A162" s="122"/>
      <c r="B162" s="123"/>
      <c r="C162" s="122"/>
      <c r="D162" s="122"/>
      <c r="E162" s="122"/>
      <c r="F162" s="122"/>
      <c r="G162" s="122"/>
      <c r="H162" s="122"/>
      <c r="I162" s="122"/>
      <c r="J162" s="122"/>
      <c r="K162" s="122"/>
      <c r="L162" s="122"/>
    </row>
    <row r="163" spans="1:12" x14ac:dyDescent="0.25">
      <c r="A163" s="122"/>
      <c r="B163" s="123"/>
      <c r="C163" s="122"/>
      <c r="D163" s="122"/>
      <c r="E163" s="122"/>
      <c r="F163" s="122"/>
      <c r="G163" s="122"/>
      <c r="H163" s="122"/>
      <c r="I163" s="122"/>
      <c r="J163" s="122"/>
      <c r="K163" s="122"/>
      <c r="L163" s="122"/>
    </row>
    <row r="164" spans="1:12" x14ac:dyDescent="0.25">
      <c r="A164" s="122"/>
      <c r="B164" s="123"/>
      <c r="C164" s="122"/>
      <c r="D164" s="122"/>
      <c r="E164" s="122"/>
      <c r="F164" s="122"/>
      <c r="G164" s="122"/>
      <c r="H164" s="122"/>
      <c r="I164" s="122"/>
      <c r="J164" s="122"/>
      <c r="K164" s="122"/>
      <c r="L164" s="122"/>
    </row>
    <row r="165" spans="1:12" x14ac:dyDescent="0.25">
      <c r="A165" s="122"/>
      <c r="B165" s="123"/>
      <c r="C165" s="122"/>
      <c r="D165" s="122"/>
      <c r="E165" s="122"/>
      <c r="F165" s="122"/>
      <c r="G165" s="122"/>
      <c r="H165" s="122"/>
      <c r="I165" s="122"/>
      <c r="J165" s="122"/>
      <c r="K165" s="122"/>
      <c r="L165" s="122"/>
    </row>
    <row r="166" spans="1:12" x14ac:dyDescent="0.25">
      <c r="A166" s="122"/>
      <c r="B166" s="123"/>
      <c r="C166" s="122"/>
      <c r="D166" s="122"/>
      <c r="E166" s="122"/>
      <c r="F166" s="122"/>
      <c r="G166" s="122"/>
      <c r="H166" s="122"/>
      <c r="I166" s="122"/>
      <c r="J166" s="122"/>
      <c r="K166" s="122"/>
      <c r="L166" s="122"/>
    </row>
    <row r="167" spans="1:12" x14ac:dyDescent="0.25">
      <c r="A167" s="122"/>
      <c r="B167" s="123"/>
      <c r="C167" s="122"/>
      <c r="D167" s="122"/>
      <c r="E167" s="122"/>
      <c r="F167" s="122"/>
      <c r="G167" s="122"/>
      <c r="H167" s="122"/>
      <c r="I167" s="122"/>
      <c r="J167" s="122"/>
      <c r="K167" s="122"/>
      <c r="L167" s="122"/>
    </row>
    <row r="168" spans="1:12" x14ac:dyDescent="0.25">
      <c r="A168" s="122"/>
      <c r="B168" s="123"/>
      <c r="C168" s="122"/>
      <c r="D168" s="122"/>
      <c r="E168" s="122"/>
      <c r="F168" s="122"/>
      <c r="G168" s="122"/>
      <c r="H168" s="122"/>
      <c r="I168" s="122"/>
      <c r="J168" s="122"/>
      <c r="K168" s="122"/>
      <c r="L168" s="122"/>
    </row>
    <row r="169" spans="1:12" x14ac:dyDescent="0.25">
      <c r="A169" s="122"/>
      <c r="B169" s="123"/>
      <c r="C169" s="122"/>
      <c r="D169" s="122"/>
      <c r="E169" s="122"/>
      <c r="F169" s="122"/>
      <c r="G169" s="122"/>
      <c r="H169" s="122"/>
      <c r="I169" s="122"/>
      <c r="J169" s="122"/>
      <c r="K169" s="122"/>
      <c r="L169" s="122"/>
    </row>
    <row r="170" spans="1:12" x14ac:dyDescent="0.25">
      <c r="A170" s="122"/>
      <c r="B170" s="123"/>
      <c r="C170" s="122"/>
      <c r="D170" s="122"/>
      <c r="E170" s="122"/>
      <c r="F170" s="122"/>
      <c r="G170" s="122"/>
      <c r="H170" s="122"/>
      <c r="I170" s="122"/>
      <c r="J170" s="122"/>
      <c r="K170" s="122"/>
      <c r="L170" s="122"/>
    </row>
    <row r="171" spans="1:12" x14ac:dyDescent="0.25">
      <c r="A171" s="122"/>
      <c r="B171" s="123"/>
      <c r="C171" s="122"/>
      <c r="D171" s="122"/>
      <c r="E171" s="122"/>
      <c r="F171" s="122"/>
      <c r="G171" s="122"/>
      <c r="H171" s="122"/>
      <c r="I171" s="122"/>
      <c r="J171" s="122"/>
      <c r="K171" s="122"/>
      <c r="L171" s="122"/>
    </row>
    <row r="172" spans="1:12" x14ac:dyDescent="0.25">
      <c r="A172" s="122"/>
      <c r="B172" s="123"/>
      <c r="C172" s="122"/>
      <c r="D172" s="122"/>
      <c r="E172" s="122"/>
      <c r="F172" s="122"/>
      <c r="G172" s="122"/>
      <c r="H172" s="122"/>
      <c r="I172" s="122"/>
      <c r="J172" s="122"/>
      <c r="K172" s="122"/>
      <c r="L172" s="122"/>
    </row>
    <row r="173" spans="1:12" x14ac:dyDescent="0.25">
      <c r="A173" s="122"/>
      <c r="B173" s="123"/>
      <c r="C173" s="122"/>
      <c r="D173" s="122"/>
      <c r="E173" s="122"/>
      <c r="F173" s="122"/>
      <c r="G173" s="122"/>
      <c r="H173" s="122"/>
      <c r="I173" s="122"/>
      <c r="J173" s="122"/>
      <c r="K173" s="122"/>
      <c r="L173" s="122"/>
    </row>
    <row r="174" spans="1:12" x14ac:dyDescent="0.25">
      <c r="A174" s="122"/>
      <c r="B174" s="123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</row>
    <row r="175" spans="1:12" x14ac:dyDescent="0.25">
      <c r="A175" s="122"/>
      <c r="B175" s="123"/>
      <c r="C175" s="122"/>
      <c r="D175" s="122"/>
      <c r="E175" s="122"/>
      <c r="F175" s="122"/>
      <c r="G175" s="122"/>
      <c r="H175" s="122"/>
      <c r="I175" s="122"/>
      <c r="J175" s="122"/>
      <c r="K175" s="122"/>
      <c r="L175" s="122"/>
    </row>
    <row r="176" spans="1:12" x14ac:dyDescent="0.25">
      <c r="A176" s="122"/>
      <c r="B176" s="123"/>
      <c r="C176" s="122"/>
      <c r="D176" s="122"/>
      <c r="E176" s="122"/>
      <c r="F176" s="122"/>
      <c r="G176" s="122"/>
      <c r="H176" s="122"/>
      <c r="I176" s="122"/>
      <c r="J176" s="122"/>
      <c r="K176" s="122"/>
      <c r="L176" s="122"/>
    </row>
    <row r="177" spans="1:12" x14ac:dyDescent="0.25">
      <c r="A177" s="122"/>
      <c r="B177" s="123"/>
      <c r="C177" s="122"/>
      <c r="D177" s="122"/>
      <c r="E177" s="122"/>
      <c r="F177" s="122"/>
      <c r="G177" s="122"/>
      <c r="H177" s="122"/>
      <c r="I177" s="122"/>
      <c r="J177" s="122"/>
      <c r="K177" s="122"/>
      <c r="L177" s="122"/>
    </row>
    <row r="178" spans="1:12" x14ac:dyDescent="0.25">
      <c r="A178" s="122"/>
      <c r="B178" s="123"/>
      <c r="C178" s="122"/>
      <c r="D178" s="122"/>
      <c r="E178" s="122"/>
      <c r="F178" s="122"/>
      <c r="G178" s="122"/>
      <c r="H178" s="122"/>
      <c r="I178" s="122"/>
      <c r="J178" s="122"/>
      <c r="K178" s="122"/>
      <c r="L178" s="122"/>
    </row>
    <row r="179" spans="1:12" x14ac:dyDescent="0.25">
      <c r="A179" s="122"/>
      <c r="B179" s="123"/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</row>
    <row r="180" spans="1:12" x14ac:dyDescent="0.25">
      <c r="A180" s="122"/>
      <c r="B180" s="123"/>
      <c r="C180" s="122"/>
      <c r="D180" s="122"/>
      <c r="E180" s="122"/>
      <c r="F180" s="122"/>
      <c r="G180" s="122"/>
      <c r="H180" s="122"/>
      <c r="I180" s="122"/>
      <c r="J180" s="122"/>
      <c r="K180" s="122"/>
      <c r="L180" s="122"/>
    </row>
    <row r="181" spans="1:12" x14ac:dyDescent="0.25">
      <c r="A181" s="122"/>
      <c r="B181" s="123"/>
      <c r="C181" s="122"/>
      <c r="D181" s="122"/>
      <c r="E181" s="122"/>
      <c r="F181" s="122"/>
      <c r="G181" s="122"/>
      <c r="H181" s="122"/>
      <c r="I181" s="122"/>
      <c r="J181" s="122"/>
      <c r="K181" s="122"/>
      <c r="L181" s="122"/>
    </row>
    <row r="182" spans="1:12" x14ac:dyDescent="0.25">
      <c r="A182" s="122"/>
      <c r="B182" s="123"/>
      <c r="C182" s="122"/>
      <c r="D182" s="122"/>
      <c r="E182" s="122"/>
      <c r="F182" s="122"/>
      <c r="G182" s="122"/>
      <c r="H182" s="122"/>
      <c r="I182" s="122"/>
      <c r="J182" s="122"/>
      <c r="K182" s="122"/>
      <c r="L182" s="122"/>
    </row>
    <row r="183" spans="1:12" x14ac:dyDescent="0.25">
      <c r="A183" s="122"/>
      <c r="B183" s="123"/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</row>
    <row r="184" spans="1:12" x14ac:dyDescent="0.25">
      <c r="A184" s="122"/>
      <c r="B184" s="123"/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</row>
    <row r="185" spans="1:12" x14ac:dyDescent="0.25">
      <c r="A185" s="122"/>
      <c r="B185" s="123"/>
      <c r="C185" s="122"/>
      <c r="D185" s="122"/>
      <c r="E185" s="122"/>
      <c r="F185" s="122"/>
      <c r="G185" s="122"/>
      <c r="H185" s="122"/>
      <c r="I185" s="122"/>
      <c r="J185" s="122"/>
      <c r="K185" s="122"/>
      <c r="L185" s="122"/>
    </row>
    <row r="186" spans="1:12" x14ac:dyDescent="0.25">
      <c r="A186" s="122"/>
      <c r="B186" s="123"/>
      <c r="C186" s="122"/>
      <c r="D186" s="122"/>
      <c r="E186" s="122"/>
      <c r="F186" s="122"/>
      <c r="G186" s="122"/>
      <c r="H186" s="122"/>
      <c r="I186" s="122"/>
      <c r="J186" s="122"/>
      <c r="K186" s="122"/>
      <c r="L186" s="122"/>
    </row>
    <row r="187" spans="1:12" x14ac:dyDescent="0.25">
      <c r="A187" s="122"/>
      <c r="B187" s="123"/>
      <c r="C187" s="122"/>
      <c r="D187" s="122"/>
      <c r="E187" s="122"/>
      <c r="F187" s="122"/>
      <c r="G187" s="122"/>
      <c r="H187" s="122"/>
      <c r="I187" s="122"/>
      <c r="J187" s="122"/>
      <c r="K187" s="122"/>
      <c r="L187" s="122"/>
    </row>
    <row r="188" spans="1:12" x14ac:dyDescent="0.25">
      <c r="A188" s="122"/>
      <c r="B188" s="123"/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</row>
    <row r="189" spans="1:12" x14ac:dyDescent="0.25">
      <c r="A189" s="122"/>
      <c r="B189" s="123"/>
      <c r="C189" s="122"/>
      <c r="D189" s="122"/>
      <c r="E189" s="122"/>
      <c r="F189" s="122"/>
      <c r="G189" s="122"/>
      <c r="H189" s="122"/>
      <c r="I189" s="122"/>
      <c r="J189" s="122"/>
      <c r="K189" s="122"/>
      <c r="L189" s="122"/>
    </row>
    <row r="190" spans="1:12" x14ac:dyDescent="0.25">
      <c r="A190" s="122"/>
      <c r="B190" s="123"/>
      <c r="C190" s="122"/>
      <c r="D190" s="122"/>
      <c r="E190" s="122"/>
      <c r="F190" s="122"/>
      <c r="G190" s="122"/>
      <c r="H190" s="122"/>
      <c r="I190" s="122"/>
      <c r="J190" s="122"/>
      <c r="K190" s="122"/>
      <c r="L190" s="122"/>
    </row>
    <row r="191" spans="1:12" x14ac:dyDescent="0.25">
      <c r="A191" s="122"/>
      <c r="B191" s="123"/>
      <c r="C191" s="122"/>
      <c r="D191" s="122"/>
      <c r="E191" s="122"/>
      <c r="F191" s="122"/>
      <c r="G191" s="122"/>
      <c r="H191" s="122"/>
      <c r="I191" s="122"/>
      <c r="J191" s="122"/>
      <c r="K191" s="122"/>
      <c r="L191" s="122"/>
    </row>
    <row r="192" spans="1:12" x14ac:dyDescent="0.25">
      <c r="A192" s="122"/>
      <c r="B192" s="123"/>
      <c r="C192" s="122"/>
      <c r="D192" s="122"/>
      <c r="E192" s="122"/>
      <c r="F192" s="122"/>
      <c r="G192" s="122"/>
      <c r="H192" s="122"/>
      <c r="I192" s="122"/>
      <c r="J192" s="122"/>
      <c r="K192" s="122"/>
      <c r="L192" s="122"/>
    </row>
    <row r="193" spans="1:12" x14ac:dyDescent="0.25">
      <c r="A193" s="122"/>
      <c r="B193" s="123"/>
      <c r="C193" s="122"/>
      <c r="D193" s="122"/>
      <c r="E193" s="122"/>
      <c r="F193" s="122"/>
      <c r="G193" s="122"/>
      <c r="H193" s="122"/>
      <c r="I193" s="122"/>
      <c r="J193" s="122"/>
      <c r="K193" s="122"/>
      <c r="L193" s="122"/>
    </row>
    <row r="194" spans="1:12" x14ac:dyDescent="0.25">
      <c r="A194" s="122"/>
      <c r="B194" s="123"/>
      <c r="C194" s="122"/>
      <c r="D194" s="122"/>
      <c r="E194" s="122"/>
      <c r="F194" s="122"/>
      <c r="G194" s="122"/>
      <c r="H194" s="122"/>
      <c r="I194" s="122"/>
      <c r="J194" s="122"/>
      <c r="K194" s="122"/>
      <c r="L194" s="122"/>
    </row>
    <row r="195" spans="1:12" x14ac:dyDescent="0.25">
      <c r="A195" s="122"/>
      <c r="B195" s="123"/>
      <c r="C195" s="122"/>
      <c r="D195" s="122"/>
      <c r="E195" s="122"/>
      <c r="F195" s="122"/>
      <c r="G195" s="122"/>
      <c r="H195" s="122"/>
      <c r="I195" s="122"/>
      <c r="J195" s="122"/>
      <c r="K195" s="122"/>
      <c r="L195" s="122"/>
    </row>
    <row r="196" spans="1:12" x14ac:dyDescent="0.25">
      <c r="A196" s="122"/>
      <c r="B196" s="123"/>
      <c r="C196" s="122"/>
      <c r="D196" s="122"/>
      <c r="E196" s="122"/>
      <c r="F196" s="122"/>
      <c r="G196" s="122"/>
      <c r="H196" s="122"/>
      <c r="I196" s="122"/>
      <c r="J196" s="122"/>
      <c r="K196" s="122"/>
      <c r="L196" s="122"/>
    </row>
    <row r="197" spans="1:12" x14ac:dyDescent="0.25">
      <c r="A197" s="122"/>
      <c r="B197" s="123"/>
      <c r="C197" s="122"/>
      <c r="D197" s="122"/>
      <c r="E197" s="122"/>
      <c r="F197" s="122"/>
      <c r="G197" s="122"/>
      <c r="H197" s="122"/>
      <c r="I197" s="122"/>
      <c r="J197" s="122"/>
      <c r="K197" s="122"/>
      <c r="L197" s="122"/>
    </row>
    <row r="198" spans="1:12" x14ac:dyDescent="0.25">
      <c r="A198" s="122"/>
      <c r="B198" s="123"/>
      <c r="C198" s="122"/>
      <c r="D198" s="122"/>
      <c r="E198" s="122"/>
      <c r="F198" s="122"/>
      <c r="G198" s="122"/>
      <c r="H198" s="122"/>
      <c r="I198" s="122"/>
      <c r="J198" s="122"/>
      <c r="K198" s="122"/>
      <c r="L198" s="122"/>
    </row>
    <row r="199" spans="1:12" x14ac:dyDescent="0.25">
      <c r="A199" s="122"/>
      <c r="B199" s="123"/>
      <c r="C199" s="122"/>
      <c r="D199" s="122"/>
      <c r="E199" s="122"/>
      <c r="F199" s="122"/>
      <c r="G199" s="122"/>
      <c r="H199" s="122"/>
      <c r="I199" s="122"/>
      <c r="J199" s="122"/>
      <c r="K199" s="122"/>
      <c r="L199" s="122"/>
    </row>
    <row r="200" spans="1:12" x14ac:dyDescent="0.25">
      <c r="A200" s="122"/>
      <c r="B200" s="123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</row>
    <row r="201" spans="1:12" x14ac:dyDescent="0.25">
      <c r="A201" s="122"/>
      <c r="B201" s="123"/>
      <c r="C201" s="122"/>
      <c r="D201" s="122"/>
      <c r="E201" s="122"/>
      <c r="F201" s="122"/>
      <c r="G201" s="122"/>
      <c r="H201" s="122"/>
      <c r="I201" s="122"/>
      <c r="J201" s="122"/>
      <c r="K201" s="122"/>
      <c r="L201" s="122"/>
    </row>
    <row r="202" spans="1:12" x14ac:dyDescent="0.25">
      <c r="A202" s="122"/>
      <c r="B202" s="123"/>
      <c r="C202" s="122"/>
      <c r="D202" s="122"/>
      <c r="E202" s="122"/>
      <c r="F202" s="122"/>
      <c r="G202" s="122"/>
      <c r="H202" s="122"/>
      <c r="I202" s="122"/>
      <c r="J202" s="122"/>
      <c r="K202" s="122"/>
      <c r="L202" s="122"/>
    </row>
    <row r="203" spans="1:12" x14ac:dyDescent="0.25">
      <c r="A203" s="122"/>
      <c r="B203" s="123"/>
      <c r="C203" s="122"/>
      <c r="D203" s="122"/>
      <c r="E203" s="122"/>
      <c r="F203" s="122"/>
      <c r="G203" s="122"/>
      <c r="H203" s="122"/>
      <c r="I203" s="122"/>
      <c r="J203" s="122"/>
      <c r="K203" s="122"/>
      <c r="L203" s="122"/>
    </row>
    <row r="204" spans="1:12" x14ac:dyDescent="0.25">
      <c r="A204" s="122"/>
      <c r="B204" s="123"/>
      <c r="C204" s="122"/>
      <c r="D204" s="122"/>
      <c r="E204" s="122"/>
      <c r="F204" s="122"/>
      <c r="G204" s="122"/>
      <c r="H204" s="122"/>
      <c r="I204" s="122"/>
      <c r="J204" s="122"/>
      <c r="K204" s="122"/>
      <c r="L204" s="122"/>
    </row>
    <row r="205" spans="1:12" x14ac:dyDescent="0.25">
      <c r="A205" s="122"/>
      <c r="B205" s="123"/>
      <c r="C205" s="122"/>
      <c r="D205" s="122"/>
      <c r="E205" s="122"/>
      <c r="F205" s="122"/>
      <c r="G205" s="122"/>
      <c r="H205" s="122"/>
      <c r="I205" s="122"/>
      <c r="J205" s="122"/>
      <c r="K205" s="122"/>
      <c r="L205" s="122"/>
    </row>
    <row r="206" spans="1:12" x14ac:dyDescent="0.25">
      <c r="A206" s="122"/>
      <c r="B206" s="123"/>
      <c r="C206" s="122"/>
      <c r="D206" s="122"/>
      <c r="E206" s="122"/>
      <c r="F206" s="122"/>
      <c r="G206" s="122"/>
      <c r="H206" s="122"/>
      <c r="I206" s="122"/>
      <c r="J206" s="122"/>
      <c r="K206" s="122"/>
      <c r="L206" s="122"/>
    </row>
    <row r="207" spans="1:12" x14ac:dyDescent="0.25">
      <c r="A207" s="122"/>
      <c r="B207" s="123"/>
      <c r="C207" s="122"/>
      <c r="D207" s="122"/>
      <c r="E207" s="122"/>
      <c r="F207" s="122"/>
      <c r="G207" s="122"/>
      <c r="H207" s="122"/>
      <c r="I207" s="122"/>
      <c r="J207" s="122"/>
      <c r="K207" s="122"/>
      <c r="L207" s="122"/>
    </row>
    <row r="208" spans="1:12" x14ac:dyDescent="0.25">
      <c r="A208" s="122"/>
      <c r="B208" s="123"/>
      <c r="C208" s="122"/>
      <c r="D208" s="122"/>
      <c r="E208" s="122"/>
      <c r="F208" s="122"/>
      <c r="G208" s="122"/>
      <c r="H208" s="122"/>
      <c r="I208" s="122"/>
      <c r="J208" s="122"/>
      <c r="K208" s="122"/>
      <c r="L208" s="122"/>
    </row>
    <row r="209" spans="1:12" x14ac:dyDescent="0.25">
      <c r="A209" s="122"/>
      <c r="B209" s="123"/>
      <c r="C209" s="122"/>
      <c r="D209" s="122"/>
      <c r="E209" s="122"/>
      <c r="F209" s="122"/>
      <c r="G209" s="122"/>
      <c r="H209" s="122"/>
      <c r="I209" s="122"/>
      <c r="J209" s="122"/>
      <c r="K209" s="122"/>
      <c r="L209" s="122"/>
    </row>
    <row r="210" spans="1:12" x14ac:dyDescent="0.25">
      <c r="A210" s="122"/>
      <c r="B210" s="123"/>
      <c r="C210" s="122"/>
      <c r="D210" s="122"/>
      <c r="E210" s="122"/>
      <c r="F210" s="122"/>
      <c r="G210" s="122"/>
      <c r="H210" s="122"/>
      <c r="I210" s="122"/>
      <c r="J210" s="122"/>
      <c r="K210" s="122"/>
      <c r="L210" s="122"/>
    </row>
    <row r="211" spans="1:12" x14ac:dyDescent="0.25">
      <c r="A211" s="122"/>
      <c r="B211" s="123"/>
      <c r="C211" s="122"/>
      <c r="D211" s="122"/>
      <c r="E211" s="122"/>
      <c r="F211" s="122"/>
      <c r="G211" s="122"/>
      <c r="H211" s="122"/>
      <c r="I211" s="122"/>
      <c r="J211" s="122"/>
      <c r="K211" s="122"/>
      <c r="L211" s="122"/>
    </row>
    <row r="212" spans="1:12" x14ac:dyDescent="0.25">
      <c r="A212" s="122"/>
      <c r="B212" s="123"/>
      <c r="C212" s="122"/>
      <c r="D212" s="122"/>
      <c r="E212" s="122"/>
      <c r="F212" s="122"/>
      <c r="G212" s="122"/>
      <c r="H212" s="122"/>
      <c r="I212" s="122"/>
      <c r="J212" s="122"/>
      <c r="K212" s="122"/>
      <c r="L212" s="122"/>
    </row>
    <row r="213" spans="1:12" x14ac:dyDescent="0.25">
      <c r="A213" s="122"/>
      <c r="B213" s="123"/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</row>
    <row r="214" spans="1:12" x14ac:dyDescent="0.25">
      <c r="A214" s="122"/>
      <c r="B214" s="123"/>
      <c r="C214" s="122"/>
      <c r="D214" s="122"/>
      <c r="E214" s="122"/>
      <c r="F214" s="122"/>
      <c r="G214" s="122"/>
      <c r="H214" s="122"/>
      <c r="I214" s="122"/>
      <c r="J214" s="122"/>
      <c r="K214" s="122"/>
      <c r="L214" s="122"/>
    </row>
    <row r="215" spans="1:12" x14ac:dyDescent="0.25">
      <c r="A215" s="122"/>
      <c r="B215" s="123"/>
      <c r="C215" s="122"/>
      <c r="D215" s="122"/>
      <c r="E215" s="122"/>
      <c r="F215" s="122"/>
      <c r="G215" s="122"/>
      <c r="H215" s="122"/>
      <c r="I215" s="122"/>
      <c r="J215" s="122"/>
      <c r="K215" s="122"/>
      <c r="L215" s="122"/>
    </row>
    <row r="216" spans="1:12" x14ac:dyDescent="0.25">
      <c r="A216" s="122"/>
      <c r="B216" s="123"/>
      <c r="C216" s="122"/>
      <c r="D216" s="122"/>
      <c r="E216" s="122"/>
      <c r="F216" s="122"/>
      <c r="G216" s="122"/>
      <c r="H216" s="122"/>
      <c r="I216" s="122"/>
      <c r="J216" s="122"/>
      <c r="K216" s="122"/>
      <c r="L216" s="122"/>
    </row>
    <row r="217" spans="1:12" x14ac:dyDescent="0.25">
      <c r="A217" s="122"/>
      <c r="B217" s="123"/>
      <c r="C217" s="122"/>
      <c r="D217" s="122"/>
      <c r="E217" s="122"/>
      <c r="F217" s="122"/>
      <c r="G217" s="122"/>
      <c r="H217" s="122"/>
      <c r="I217" s="122"/>
      <c r="J217" s="122"/>
      <c r="K217" s="122"/>
      <c r="L217" s="122"/>
    </row>
    <row r="218" spans="1:12" x14ac:dyDescent="0.25">
      <c r="A218" s="122"/>
      <c r="B218" s="123"/>
      <c r="C218" s="122"/>
      <c r="D218" s="122"/>
      <c r="E218" s="122"/>
      <c r="F218" s="122"/>
      <c r="G218" s="122"/>
      <c r="H218" s="122"/>
      <c r="I218" s="122"/>
      <c r="J218" s="122"/>
      <c r="K218" s="122"/>
      <c r="L218" s="122"/>
    </row>
    <row r="219" spans="1:12" x14ac:dyDescent="0.25">
      <c r="A219" s="122"/>
      <c r="B219" s="123"/>
      <c r="C219" s="122"/>
      <c r="D219" s="122"/>
      <c r="E219" s="122"/>
      <c r="F219" s="122"/>
      <c r="G219" s="122"/>
      <c r="H219" s="122"/>
      <c r="I219" s="122"/>
      <c r="J219" s="122"/>
      <c r="K219" s="122"/>
      <c r="L219" s="122"/>
    </row>
    <row r="220" spans="1:12" x14ac:dyDescent="0.25">
      <c r="A220" s="122"/>
      <c r="B220" s="123"/>
      <c r="C220" s="122"/>
      <c r="D220" s="122"/>
      <c r="E220" s="122"/>
      <c r="F220" s="122"/>
      <c r="G220" s="122"/>
      <c r="H220" s="122"/>
      <c r="I220" s="122"/>
      <c r="J220" s="122"/>
      <c r="K220" s="122"/>
      <c r="L220" s="122"/>
    </row>
    <row r="221" spans="1:12" x14ac:dyDescent="0.25">
      <c r="A221" s="122"/>
      <c r="B221" s="123"/>
      <c r="C221" s="122"/>
      <c r="D221" s="122"/>
      <c r="E221" s="122"/>
      <c r="F221" s="122"/>
      <c r="G221" s="122"/>
      <c r="H221" s="122"/>
      <c r="I221" s="122"/>
      <c r="J221" s="122"/>
      <c r="K221" s="122"/>
      <c r="L221" s="122"/>
    </row>
    <row r="222" spans="1:12" x14ac:dyDescent="0.25">
      <c r="A222" s="122"/>
      <c r="B222" s="123"/>
      <c r="C222" s="122"/>
      <c r="D222" s="122"/>
      <c r="E222" s="122"/>
      <c r="F222" s="122"/>
      <c r="G222" s="122"/>
      <c r="H222" s="122"/>
      <c r="I222" s="122"/>
      <c r="J222" s="122"/>
      <c r="K222" s="122"/>
      <c r="L222" s="122"/>
    </row>
    <row r="223" spans="1:12" x14ac:dyDescent="0.25">
      <c r="A223" s="122"/>
      <c r="B223" s="123"/>
      <c r="C223" s="122"/>
      <c r="D223" s="122"/>
      <c r="E223" s="122"/>
      <c r="F223" s="122"/>
      <c r="G223" s="122"/>
      <c r="H223" s="122"/>
      <c r="I223" s="122"/>
      <c r="J223" s="122"/>
      <c r="K223" s="122"/>
      <c r="L223" s="122"/>
    </row>
    <row r="224" spans="1:12" x14ac:dyDescent="0.25">
      <c r="A224" s="122"/>
      <c r="B224" s="123"/>
      <c r="C224" s="122"/>
      <c r="D224" s="122"/>
      <c r="E224" s="122"/>
      <c r="F224" s="122"/>
      <c r="G224" s="122"/>
      <c r="H224" s="122"/>
      <c r="I224" s="122"/>
      <c r="J224" s="122"/>
      <c r="K224" s="122"/>
      <c r="L224" s="122"/>
    </row>
    <row r="225" spans="1:12" x14ac:dyDescent="0.25">
      <c r="A225" s="122"/>
      <c r="B225" s="123"/>
      <c r="C225" s="122"/>
      <c r="D225" s="122"/>
      <c r="E225" s="122"/>
      <c r="F225" s="122"/>
      <c r="G225" s="122"/>
      <c r="H225" s="122"/>
      <c r="I225" s="122"/>
      <c r="J225" s="122"/>
      <c r="K225" s="122"/>
      <c r="L225" s="122"/>
    </row>
    <row r="226" spans="1:12" x14ac:dyDescent="0.25">
      <c r="A226" s="122"/>
      <c r="B226" s="123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</row>
    <row r="227" spans="1:12" x14ac:dyDescent="0.25">
      <c r="A227" s="122"/>
      <c r="B227" s="123"/>
      <c r="C227" s="122"/>
      <c r="D227" s="122"/>
      <c r="E227" s="122"/>
      <c r="F227" s="122"/>
      <c r="G227" s="122"/>
      <c r="H227" s="122"/>
      <c r="I227" s="122"/>
      <c r="J227" s="122"/>
      <c r="K227" s="122"/>
      <c r="L227" s="122"/>
    </row>
    <row r="228" spans="1:12" x14ac:dyDescent="0.25">
      <c r="A228" s="122"/>
      <c r="B228" s="123"/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</row>
    <row r="229" spans="1:12" x14ac:dyDescent="0.25">
      <c r="A229" s="122"/>
      <c r="B229" s="123"/>
      <c r="C229" s="122"/>
      <c r="D229" s="122"/>
      <c r="E229" s="122"/>
      <c r="F229" s="122"/>
      <c r="G229" s="122"/>
      <c r="H229" s="122"/>
      <c r="I229" s="122"/>
      <c r="J229" s="122"/>
      <c r="K229" s="122"/>
      <c r="L229" s="122"/>
    </row>
    <row r="230" spans="1:12" x14ac:dyDescent="0.25">
      <c r="A230" s="122"/>
      <c r="B230" s="123"/>
      <c r="C230" s="122"/>
      <c r="D230" s="122"/>
      <c r="E230" s="122"/>
      <c r="F230" s="122"/>
      <c r="G230" s="122"/>
      <c r="H230" s="122"/>
      <c r="I230" s="122"/>
      <c r="J230" s="122"/>
      <c r="K230" s="122"/>
      <c r="L230" s="122"/>
    </row>
    <row r="231" spans="1:12" x14ac:dyDescent="0.25">
      <c r="A231" s="122"/>
      <c r="B231" s="123"/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</row>
    <row r="232" spans="1:12" x14ac:dyDescent="0.25">
      <c r="A232" s="122"/>
      <c r="B232" s="123"/>
      <c r="C232" s="122"/>
      <c r="D232" s="122"/>
      <c r="E232" s="122"/>
      <c r="F232" s="122"/>
      <c r="G232" s="122"/>
      <c r="H232" s="122"/>
      <c r="I232" s="122"/>
      <c r="J232" s="122"/>
      <c r="K232" s="122"/>
      <c r="L232" s="122"/>
    </row>
    <row r="233" spans="1:12" x14ac:dyDescent="0.25">
      <c r="A233" s="122"/>
      <c r="B233" s="123"/>
      <c r="C233" s="122"/>
      <c r="D233" s="122"/>
      <c r="E233" s="122"/>
      <c r="F233" s="122"/>
      <c r="G233" s="122"/>
      <c r="H233" s="122"/>
      <c r="I233" s="122"/>
      <c r="J233" s="122"/>
      <c r="K233" s="122"/>
      <c r="L233" s="122"/>
    </row>
    <row r="234" spans="1:12" x14ac:dyDescent="0.25">
      <c r="A234" s="122"/>
      <c r="B234" s="123"/>
      <c r="C234" s="122"/>
      <c r="D234" s="122"/>
      <c r="E234" s="122"/>
      <c r="F234" s="122"/>
      <c r="G234" s="122"/>
      <c r="H234" s="122"/>
      <c r="I234" s="122"/>
      <c r="J234" s="122"/>
      <c r="K234" s="122"/>
      <c r="L234" s="122"/>
    </row>
    <row r="235" spans="1:12" x14ac:dyDescent="0.25">
      <c r="A235" s="122"/>
      <c r="B235" s="123"/>
      <c r="C235" s="122"/>
      <c r="D235" s="122"/>
      <c r="E235" s="122"/>
      <c r="F235" s="122"/>
      <c r="G235" s="122"/>
      <c r="H235" s="122"/>
      <c r="I235" s="122"/>
      <c r="J235" s="122"/>
      <c r="K235" s="122"/>
      <c r="L235" s="122"/>
    </row>
    <row r="236" spans="1:12" x14ac:dyDescent="0.25">
      <c r="A236" s="122"/>
      <c r="B236" s="123"/>
      <c r="C236" s="122"/>
      <c r="D236" s="122"/>
      <c r="E236" s="122"/>
      <c r="F236" s="122"/>
      <c r="G236" s="122"/>
      <c r="H236" s="122"/>
      <c r="I236" s="122"/>
      <c r="J236" s="122"/>
      <c r="K236" s="122"/>
      <c r="L236" s="122"/>
    </row>
    <row r="237" spans="1:12" x14ac:dyDescent="0.25">
      <c r="A237" s="122"/>
      <c r="B237" s="123"/>
      <c r="C237" s="122"/>
      <c r="D237" s="122"/>
      <c r="E237" s="122"/>
      <c r="F237" s="122"/>
      <c r="G237" s="122"/>
      <c r="H237" s="122"/>
      <c r="I237" s="122"/>
      <c r="J237" s="122"/>
      <c r="K237" s="122"/>
      <c r="L237" s="122"/>
    </row>
    <row r="238" spans="1:12" x14ac:dyDescent="0.25">
      <c r="A238" s="122"/>
      <c r="B238" s="123"/>
      <c r="C238" s="122"/>
      <c r="D238" s="122"/>
      <c r="E238" s="122"/>
      <c r="F238" s="122"/>
      <c r="G238" s="122"/>
      <c r="H238" s="122"/>
      <c r="I238" s="122"/>
      <c r="J238" s="122"/>
      <c r="K238" s="122"/>
      <c r="L238" s="122"/>
    </row>
    <row r="239" spans="1:12" x14ac:dyDescent="0.25">
      <c r="A239" s="122"/>
      <c r="B239" s="123"/>
      <c r="C239" s="122"/>
      <c r="D239" s="122"/>
      <c r="E239" s="122"/>
      <c r="F239" s="122"/>
      <c r="G239" s="122"/>
      <c r="H239" s="122"/>
      <c r="I239" s="122"/>
      <c r="J239" s="122"/>
      <c r="K239" s="122"/>
      <c r="L239" s="122"/>
    </row>
    <row r="240" spans="1:12" x14ac:dyDescent="0.25">
      <c r="A240" s="122"/>
      <c r="B240" s="123"/>
      <c r="C240" s="122"/>
      <c r="D240" s="122"/>
      <c r="E240" s="122"/>
      <c r="F240" s="122"/>
      <c r="G240" s="122"/>
      <c r="H240" s="122"/>
      <c r="I240" s="122"/>
      <c r="J240" s="122"/>
      <c r="K240" s="122"/>
      <c r="L240" s="122"/>
    </row>
    <row r="241" spans="1:12" x14ac:dyDescent="0.25">
      <c r="A241" s="122"/>
      <c r="B241" s="123"/>
      <c r="C241" s="122"/>
      <c r="D241" s="122"/>
      <c r="E241" s="122"/>
      <c r="F241" s="122"/>
      <c r="G241" s="122"/>
      <c r="H241" s="122"/>
      <c r="I241" s="122"/>
      <c r="J241" s="122"/>
      <c r="K241" s="122"/>
      <c r="L241" s="122"/>
    </row>
    <row r="242" spans="1:12" x14ac:dyDescent="0.25">
      <c r="A242" s="122"/>
      <c r="B242" s="123"/>
      <c r="C242" s="122"/>
      <c r="D242" s="122"/>
      <c r="E242" s="122"/>
      <c r="F242" s="122"/>
      <c r="G242" s="122"/>
      <c r="H242" s="122"/>
      <c r="I242" s="122"/>
      <c r="J242" s="122"/>
      <c r="K242" s="122"/>
      <c r="L242" s="122"/>
    </row>
    <row r="243" spans="1:12" x14ac:dyDescent="0.25">
      <c r="A243" s="122"/>
      <c r="B243" s="123"/>
      <c r="C243" s="122"/>
      <c r="D243" s="122"/>
      <c r="E243" s="122"/>
      <c r="F243" s="122"/>
      <c r="G243" s="122"/>
      <c r="H243" s="122"/>
      <c r="I243" s="122"/>
      <c r="J243" s="122"/>
      <c r="K243" s="122"/>
      <c r="L243" s="122"/>
    </row>
    <row r="244" spans="1:12" x14ac:dyDescent="0.25">
      <c r="A244" s="122"/>
      <c r="B244" s="123"/>
      <c r="C244" s="122"/>
      <c r="D244" s="122"/>
      <c r="E244" s="122"/>
      <c r="F244" s="122"/>
      <c r="G244" s="122"/>
      <c r="H244" s="122"/>
      <c r="I244" s="122"/>
      <c r="J244" s="122"/>
      <c r="K244" s="122"/>
      <c r="L244" s="122"/>
    </row>
    <row r="245" spans="1:12" x14ac:dyDescent="0.25">
      <c r="A245" s="122"/>
      <c r="B245" s="123"/>
      <c r="C245" s="122"/>
      <c r="D245" s="122"/>
      <c r="E245" s="122"/>
      <c r="F245" s="122"/>
      <c r="G245" s="122"/>
      <c r="H245" s="122"/>
      <c r="I245" s="122"/>
      <c r="J245" s="122"/>
      <c r="K245" s="122"/>
      <c r="L245" s="122"/>
    </row>
    <row r="246" spans="1:12" x14ac:dyDescent="0.25">
      <c r="A246" s="122"/>
      <c r="B246" s="123"/>
      <c r="C246" s="122"/>
      <c r="D246" s="122"/>
      <c r="E246" s="122"/>
      <c r="F246" s="122"/>
      <c r="G246" s="122"/>
      <c r="H246" s="122"/>
      <c r="I246" s="122"/>
      <c r="J246" s="122"/>
      <c r="K246" s="122"/>
      <c r="L246" s="122"/>
    </row>
    <row r="247" spans="1:12" x14ac:dyDescent="0.25">
      <c r="A247" s="122"/>
      <c r="B247" s="123"/>
      <c r="C247" s="122"/>
      <c r="D247" s="122"/>
      <c r="E247" s="122"/>
      <c r="F247" s="122"/>
      <c r="G247" s="122"/>
      <c r="H247" s="122"/>
      <c r="I247" s="122"/>
      <c r="J247" s="122"/>
      <c r="K247" s="122"/>
      <c r="L247" s="122"/>
    </row>
    <row r="248" spans="1:12" x14ac:dyDescent="0.25">
      <c r="A248" s="122"/>
      <c r="B248" s="123"/>
      <c r="C248" s="122"/>
      <c r="D248" s="122"/>
      <c r="E248" s="122"/>
      <c r="F248" s="122"/>
      <c r="G248" s="122"/>
      <c r="H248" s="122"/>
      <c r="I248" s="122"/>
      <c r="J248" s="122"/>
      <c r="K248" s="122"/>
      <c r="L248" s="122"/>
    </row>
    <row r="249" spans="1:12" x14ac:dyDescent="0.25">
      <c r="A249" s="122"/>
      <c r="B249" s="123"/>
      <c r="C249" s="122"/>
      <c r="D249" s="122"/>
      <c r="E249" s="122"/>
      <c r="F249" s="122"/>
      <c r="G249" s="122"/>
      <c r="H249" s="122"/>
      <c r="I249" s="122"/>
      <c r="J249" s="122"/>
      <c r="K249" s="122"/>
      <c r="L249" s="122"/>
    </row>
    <row r="250" spans="1:12" x14ac:dyDescent="0.25">
      <c r="A250" s="122"/>
      <c r="B250" s="123"/>
      <c r="C250" s="122"/>
      <c r="D250" s="122"/>
      <c r="E250" s="122"/>
      <c r="F250" s="122"/>
      <c r="G250" s="122"/>
      <c r="H250" s="122"/>
      <c r="I250" s="122"/>
      <c r="J250" s="122"/>
      <c r="K250" s="122"/>
      <c r="L250" s="122"/>
    </row>
    <row r="251" spans="1:12" x14ac:dyDescent="0.25">
      <c r="A251" s="122"/>
      <c r="B251" s="123"/>
      <c r="C251" s="122"/>
      <c r="D251" s="122"/>
      <c r="E251" s="122"/>
      <c r="F251" s="122"/>
      <c r="G251" s="122"/>
      <c r="H251" s="122"/>
      <c r="I251" s="122"/>
      <c r="J251" s="122"/>
      <c r="K251" s="122"/>
      <c r="L251" s="122"/>
    </row>
    <row r="252" spans="1:12" x14ac:dyDescent="0.25">
      <c r="A252" s="122"/>
      <c r="B252" s="123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</row>
    <row r="253" spans="1:12" x14ac:dyDescent="0.25">
      <c r="A253" s="122"/>
      <c r="B253" s="123"/>
      <c r="C253" s="122"/>
      <c r="D253" s="122"/>
      <c r="E253" s="122"/>
      <c r="F253" s="122"/>
      <c r="G253" s="122"/>
      <c r="H253" s="122"/>
      <c r="I253" s="122"/>
      <c r="J253" s="122"/>
      <c r="K253" s="122"/>
      <c r="L253" s="122"/>
    </row>
    <row r="254" spans="1:12" x14ac:dyDescent="0.25">
      <c r="A254" s="122"/>
      <c r="B254" s="123"/>
      <c r="C254" s="122"/>
      <c r="D254" s="122"/>
      <c r="E254" s="122"/>
      <c r="F254" s="122"/>
      <c r="G254" s="122"/>
      <c r="H254" s="122"/>
      <c r="I254" s="122"/>
      <c r="J254" s="122"/>
      <c r="K254" s="122"/>
      <c r="L254" s="122"/>
    </row>
    <row r="255" spans="1:12" x14ac:dyDescent="0.25">
      <c r="A255" s="122"/>
      <c r="B255" s="123"/>
      <c r="C255" s="122"/>
      <c r="D255" s="122"/>
      <c r="E255" s="122"/>
      <c r="F255" s="122"/>
      <c r="G255" s="122"/>
      <c r="H255" s="122"/>
      <c r="I255" s="122"/>
      <c r="J255" s="122"/>
      <c r="K255" s="122"/>
      <c r="L255" s="122"/>
    </row>
    <row r="256" spans="1:12" x14ac:dyDescent="0.25">
      <c r="A256" s="122"/>
      <c r="B256" s="123"/>
      <c r="C256" s="122"/>
      <c r="D256" s="122"/>
      <c r="E256" s="122"/>
      <c r="F256" s="122"/>
      <c r="G256" s="122"/>
      <c r="H256" s="122"/>
      <c r="I256" s="122"/>
      <c r="J256" s="122"/>
      <c r="K256" s="122"/>
      <c r="L256" s="122"/>
    </row>
    <row r="257" spans="1:12" x14ac:dyDescent="0.25">
      <c r="A257" s="122"/>
      <c r="B257" s="123"/>
      <c r="C257" s="122"/>
      <c r="D257" s="122"/>
      <c r="E257" s="122"/>
      <c r="F257" s="122"/>
      <c r="G257" s="122"/>
      <c r="H257" s="122"/>
      <c r="I257" s="122"/>
      <c r="J257" s="122"/>
      <c r="K257" s="122"/>
      <c r="L257" s="122"/>
    </row>
    <row r="258" spans="1:12" x14ac:dyDescent="0.25">
      <c r="A258" s="122"/>
      <c r="B258" s="123"/>
      <c r="C258" s="122"/>
      <c r="D258" s="122"/>
      <c r="E258" s="122"/>
      <c r="F258" s="122"/>
      <c r="G258" s="122"/>
      <c r="H258" s="122"/>
      <c r="I258" s="122"/>
      <c r="J258" s="122"/>
      <c r="K258" s="122"/>
      <c r="L258" s="122"/>
    </row>
    <row r="259" spans="1:12" x14ac:dyDescent="0.25">
      <c r="A259" s="122"/>
      <c r="B259" s="123"/>
      <c r="C259" s="122"/>
      <c r="D259" s="122"/>
      <c r="E259" s="122"/>
      <c r="F259" s="122"/>
      <c r="G259" s="122"/>
      <c r="H259" s="122"/>
      <c r="I259" s="122"/>
      <c r="J259" s="122"/>
      <c r="K259" s="122"/>
      <c r="L259" s="122"/>
    </row>
    <row r="260" spans="1:12" x14ac:dyDescent="0.25">
      <c r="A260" s="122"/>
      <c r="B260" s="123"/>
      <c r="C260" s="122"/>
      <c r="D260" s="122"/>
      <c r="E260" s="122"/>
      <c r="F260" s="122"/>
      <c r="G260" s="122"/>
      <c r="H260" s="122"/>
      <c r="I260" s="122"/>
      <c r="J260" s="122"/>
      <c r="K260" s="122"/>
      <c r="L260" s="122"/>
    </row>
    <row r="261" spans="1:12" x14ac:dyDescent="0.25">
      <c r="A261" s="122"/>
      <c r="B261" s="123"/>
      <c r="C261" s="122"/>
      <c r="D261" s="122"/>
      <c r="E261" s="122"/>
      <c r="F261" s="122"/>
      <c r="G261" s="122"/>
      <c r="H261" s="122"/>
      <c r="I261" s="122"/>
      <c r="J261" s="122"/>
      <c r="K261" s="122"/>
      <c r="L261" s="122"/>
    </row>
    <row r="262" spans="1:12" x14ac:dyDescent="0.25">
      <c r="A262" s="122"/>
      <c r="B262" s="123"/>
      <c r="C262" s="122"/>
      <c r="D262" s="122"/>
      <c r="E262" s="122"/>
      <c r="F262" s="122"/>
      <c r="G262" s="122"/>
      <c r="H262" s="122"/>
      <c r="I262" s="122"/>
      <c r="J262" s="122"/>
      <c r="K262" s="122"/>
      <c r="L262" s="122"/>
    </row>
    <row r="263" spans="1:12" x14ac:dyDescent="0.25">
      <c r="A263" s="122"/>
      <c r="B263" s="123"/>
      <c r="C263" s="122"/>
      <c r="D263" s="122"/>
      <c r="E263" s="122"/>
      <c r="F263" s="122"/>
      <c r="G263" s="122"/>
      <c r="H263" s="122"/>
      <c r="I263" s="122"/>
      <c r="J263" s="122"/>
      <c r="K263" s="122"/>
      <c r="L263" s="122"/>
    </row>
    <row r="264" spans="1:12" x14ac:dyDescent="0.25">
      <c r="A264" s="122"/>
      <c r="B264" s="123"/>
      <c r="C264" s="122"/>
      <c r="D264" s="122"/>
      <c r="E264" s="122"/>
      <c r="F264" s="122"/>
      <c r="G264" s="122"/>
      <c r="H264" s="122"/>
      <c r="I264" s="122"/>
      <c r="J264" s="122"/>
      <c r="K264" s="122"/>
      <c r="L264" s="122"/>
    </row>
    <row r="265" spans="1:12" x14ac:dyDescent="0.25">
      <c r="A265" s="122"/>
      <c r="B265" s="123"/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</row>
    <row r="266" spans="1:12" x14ac:dyDescent="0.25">
      <c r="A266" s="122"/>
      <c r="B266" s="123"/>
      <c r="C266" s="122"/>
      <c r="D266" s="122"/>
      <c r="E266" s="122"/>
      <c r="F266" s="122"/>
      <c r="G266" s="122"/>
      <c r="H266" s="122"/>
      <c r="I266" s="122"/>
      <c r="J266" s="122"/>
      <c r="K266" s="122"/>
      <c r="L266" s="122"/>
    </row>
    <row r="267" spans="1:12" x14ac:dyDescent="0.25">
      <c r="A267" s="122"/>
      <c r="B267" s="123"/>
      <c r="C267" s="122"/>
      <c r="D267" s="122"/>
      <c r="E267" s="122"/>
      <c r="F267" s="122"/>
      <c r="G267" s="122"/>
      <c r="H267" s="122"/>
      <c r="I267" s="122"/>
      <c r="J267" s="122"/>
      <c r="K267" s="122"/>
      <c r="L267" s="122"/>
    </row>
    <row r="268" spans="1:12" x14ac:dyDescent="0.25">
      <c r="A268" s="122"/>
      <c r="B268" s="123"/>
      <c r="C268" s="122"/>
      <c r="D268" s="122"/>
      <c r="E268" s="122"/>
      <c r="F268" s="122"/>
      <c r="G268" s="122"/>
      <c r="H268" s="122"/>
      <c r="I268" s="122"/>
      <c r="J268" s="122"/>
      <c r="K268" s="122"/>
      <c r="L268" s="122"/>
    </row>
    <row r="269" spans="1:12" x14ac:dyDescent="0.25">
      <c r="A269" s="122"/>
      <c r="B269" s="123"/>
      <c r="C269" s="122"/>
      <c r="D269" s="122"/>
      <c r="E269" s="122"/>
      <c r="F269" s="122"/>
      <c r="G269" s="122"/>
      <c r="H269" s="122"/>
      <c r="I269" s="122"/>
      <c r="J269" s="122"/>
      <c r="K269" s="122"/>
      <c r="L269" s="122"/>
    </row>
    <row r="270" spans="1:12" x14ac:dyDescent="0.25">
      <c r="A270" s="122"/>
      <c r="B270" s="123"/>
      <c r="C270" s="122"/>
      <c r="D270" s="122"/>
      <c r="E270" s="122"/>
      <c r="F270" s="122"/>
      <c r="G270" s="122"/>
      <c r="H270" s="122"/>
      <c r="I270" s="122"/>
      <c r="J270" s="122"/>
      <c r="K270" s="122"/>
      <c r="L270" s="122"/>
    </row>
    <row r="271" spans="1:12" x14ac:dyDescent="0.25">
      <c r="A271" s="122"/>
      <c r="B271" s="123"/>
      <c r="C271" s="122"/>
      <c r="D271" s="122"/>
      <c r="E271" s="122"/>
      <c r="F271" s="122"/>
      <c r="G271" s="122"/>
      <c r="H271" s="122"/>
      <c r="I271" s="122"/>
      <c r="J271" s="122"/>
      <c r="K271" s="122"/>
      <c r="L271" s="122"/>
    </row>
    <row r="272" spans="1:12" x14ac:dyDescent="0.25">
      <c r="A272" s="122"/>
      <c r="B272" s="123"/>
      <c r="C272" s="122"/>
      <c r="D272" s="122"/>
      <c r="E272" s="122"/>
      <c r="F272" s="122"/>
      <c r="G272" s="122"/>
      <c r="H272" s="122"/>
      <c r="I272" s="122"/>
      <c r="J272" s="122"/>
      <c r="K272" s="122"/>
      <c r="L272" s="122"/>
    </row>
    <row r="273" spans="1:12" x14ac:dyDescent="0.25">
      <c r="A273" s="122"/>
      <c r="B273" s="123"/>
      <c r="C273" s="122"/>
      <c r="D273" s="122"/>
      <c r="E273" s="122"/>
      <c r="F273" s="122"/>
      <c r="G273" s="122"/>
      <c r="H273" s="122"/>
      <c r="I273" s="122"/>
      <c r="J273" s="122"/>
      <c r="K273" s="122"/>
      <c r="L273" s="122"/>
    </row>
    <row r="274" spans="1:12" x14ac:dyDescent="0.25">
      <c r="A274" s="122"/>
      <c r="B274" s="123"/>
      <c r="C274" s="122"/>
      <c r="D274" s="122"/>
      <c r="E274" s="122"/>
      <c r="F274" s="122"/>
      <c r="G274" s="122"/>
      <c r="H274" s="122"/>
      <c r="I274" s="122"/>
      <c r="J274" s="122"/>
      <c r="K274" s="122"/>
      <c r="L274" s="122"/>
    </row>
    <row r="275" spans="1:12" x14ac:dyDescent="0.25">
      <c r="A275" s="122"/>
      <c r="B275" s="123"/>
      <c r="C275" s="122"/>
      <c r="D275" s="122"/>
      <c r="E275" s="122"/>
      <c r="F275" s="122"/>
      <c r="G275" s="122"/>
      <c r="H275" s="122"/>
      <c r="I275" s="122"/>
      <c r="J275" s="122"/>
      <c r="K275" s="122"/>
      <c r="L275" s="122"/>
    </row>
    <row r="276" spans="1:12" x14ac:dyDescent="0.25">
      <c r="A276" s="122"/>
      <c r="B276" s="123"/>
      <c r="C276" s="122"/>
      <c r="D276" s="122"/>
      <c r="E276" s="122"/>
      <c r="F276" s="122"/>
      <c r="G276" s="122"/>
      <c r="H276" s="122"/>
      <c r="I276" s="122"/>
      <c r="J276" s="122"/>
      <c r="K276" s="122"/>
      <c r="L276" s="122"/>
    </row>
    <row r="277" spans="1:12" x14ac:dyDescent="0.25">
      <c r="A277" s="122"/>
      <c r="B277" s="123"/>
      <c r="C277" s="122"/>
      <c r="D277" s="122"/>
      <c r="E277" s="122"/>
      <c r="F277" s="122"/>
      <c r="G277" s="122"/>
      <c r="H277" s="122"/>
      <c r="I277" s="122"/>
      <c r="J277" s="122"/>
      <c r="K277" s="122"/>
      <c r="L277" s="122"/>
    </row>
    <row r="278" spans="1:12" x14ac:dyDescent="0.25">
      <c r="A278" s="122"/>
      <c r="B278" s="123"/>
      <c r="C278" s="122"/>
      <c r="D278" s="122"/>
      <c r="E278" s="122"/>
      <c r="F278" s="122"/>
      <c r="G278" s="122"/>
      <c r="H278" s="122"/>
      <c r="I278" s="122"/>
      <c r="J278" s="122"/>
      <c r="K278" s="122"/>
      <c r="L278" s="122"/>
    </row>
    <row r="279" spans="1:12" x14ac:dyDescent="0.25">
      <c r="A279" s="122"/>
      <c r="B279" s="123"/>
      <c r="C279" s="122"/>
      <c r="D279" s="122"/>
      <c r="E279" s="122"/>
      <c r="F279" s="122"/>
      <c r="G279" s="122"/>
      <c r="H279" s="122"/>
      <c r="I279" s="122"/>
      <c r="J279" s="122"/>
      <c r="K279" s="122"/>
      <c r="L279" s="122"/>
    </row>
    <row r="280" spans="1:12" x14ac:dyDescent="0.25">
      <c r="A280" s="122"/>
      <c r="B280" s="123"/>
      <c r="C280" s="122"/>
      <c r="D280" s="122"/>
      <c r="E280" s="122"/>
      <c r="F280" s="122"/>
      <c r="G280" s="122"/>
      <c r="H280" s="122"/>
      <c r="I280" s="122"/>
      <c r="J280" s="122"/>
      <c r="K280" s="122"/>
      <c r="L280" s="122"/>
    </row>
    <row r="281" spans="1:12" x14ac:dyDescent="0.25">
      <c r="A281" s="122"/>
      <c r="B281" s="123"/>
      <c r="C281" s="122"/>
      <c r="D281" s="122"/>
      <c r="E281" s="122"/>
      <c r="F281" s="122"/>
      <c r="G281" s="122"/>
      <c r="H281" s="122"/>
      <c r="I281" s="122"/>
      <c r="J281" s="122"/>
      <c r="K281" s="122"/>
      <c r="L281" s="122"/>
    </row>
    <row r="282" spans="1:12" x14ac:dyDescent="0.25">
      <c r="A282" s="122"/>
      <c r="B282" s="123"/>
      <c r="C282" s="122"/>
      <c r="D282" s="122"/>
      <c r="E282" s="122"/>
      <c r="F282" s="122"/>
      <c r="G282" s="122"/>
      <c r="H282" s="122"/>
      <c r="I282" s="122"/>
      <c r="J282" s="122"/>
      <c r="K282" s="122"/>
      <c r="L282" s="122"/>
    </row>
    <row r="283" spans="1:12" x14ac:dyDescent="0.25">
      <c r="A283" s="122"/>
      <c r="B283" s="123"/>
      <c r="C283" s="122"/>
      <c r="D283" s="122"/>
      <c r="E283" s="122"/>
      <c r="F283" s="122"/>
      <c r="G283" s="122"/>
      <c r="H283" s="122"/>
      <c r="I283" s="122"/>
      <c r="J283" s="122"/>
      <c r="K283" s="122"/>
      <c r="L283" s="122"/>
    </row>
    <row r="284" spans="1:12" x14ac:dyDescent="0.25">
      <c r="A284" s="122"/>
      <c r="B284" s="123"/>
      <c r="C284" s="122"/>
      <c r="D284" s="122"/>
      <c r="E284" s="122"/>
      <c r="F284" s="122"/>
      <c r="G284" s="122"/>
      <c r="H284" s="122"/>
      <c r="I284" s="122"/>
      <c r="J284" s="122"/>
      <c r="K284" s="122"/>
      <c r="L284" s="122"/>
    </row>
    <row r="285" spans="1:12" x14ac:dyDescent="0.25">
      <c r="A285" s="122"/>
      <c r="B285" s="123"/>
      <c r="C285" s="122"/>
      <c r="D285" s="122"/>
      <c r="E285" s="122"/>
      <c r="F285" s="122"/>
      <c r="G285" s="122"/>
      <c r="H285" s="122"/>
      <c r="I285" s="122"/>
      <c r="J285" s="122"/>
      <c r="K285" s="122"/>
      <c r="L285" s="122"/>
    </row>
    <row r="286" spans="1:12" x14ac:dyDescent="0.25">
      <c r="A286" s="122"/>
      <c r="B286" s="123"/>
      <c r="C286" s="122"/>
      <c r="D286" s="122"/>
      <c r="E286" s="122"/>
      <c r="F286" s="122"/>
      <c r="G286" s="122"/>
      <c r="H286" s="122"/>
      <c r="I286" s="122"/>
      <c r="J286" s="122"/>
      <c r="K286" s="122"/>
      <c r="L286" s="122"/>
    </row>
    <row r="287" spans="1:12" x14ac:dyDescent="0.25">
      <c r="A287" s="122"/>
      <c r="B287" s="123"/>
      <c r="C287" s="122"/>
      <c r="D287" s="122"/>
      <c r="E287" s="122"/>
      <c r="F287" s="122"/>
      <c r="G287" s="122"/>
      <c r="H287" s="122"/>
      <c r="I287" s="122"/>
      <c r="J287" s="122"/>
      <c r="K287" s="122"/>
      <c r="L287" s="122"/>
    </row>
    <row r="288" spans="1:12" x14ac:dyDescent="0.25">
      <c r="A288" s="122"/>
      <c r="B288" s="123"/>
      <c r="C288" s="122"/>
      <c r="D288" s="122"/>
      <c r="E288" s="122"/>
      <c r="F288" s="122"/>
      <c r="G288" s="122"/>
      <c r="H288" s="122"/>
      <c r="I288" s="122"/>
      <c r="J288" s="122"/>
      <c r="K288" s="122"/>
      <c r="L288" s="122"/>
    </row>
    <row r="289" spans="1:12" x14ac:dyDescent="0.25">
      <c r="A289" s="122"/>
      <c r="B289" s="123"/>
      <c r="C289" s="122"/>
      <c r="D289" s="122"/>
      <c r="E289" s="122"/>
      <c r="F289" s="122"/>
      <c r="G289" s="122"/>
      <c r="H289" s="122"/>
      <c r="I289" s="122"/>
      <c r="J289" s="122"/>
      <c r="K289" s="122"/>
      <c r="L289" s="122"/>
    </row>
    <row r="290" spans="1:12" x14ac:dyDescent="0.25">
      <c r="A290" s="122"/>
      <c r="B290" s="123"/>
      <c r="C290" s="122"/>
      <c r="D290" s="122"/>
      <c r="E290" s="122"/>
      <c r="F290" s="122"/>
      <c r="G290" s="122"/>
      <c r="H290" s="122"/>
      <c r="I290" s="122"/>
      <c r="J290" s="122"/>
      <c r="K290" s="122"/>
      <c r="L290" s="122"/>
    </row>
    <row r="291" spans="1:12" x14ac:dyDescent="0.25">
      <c r="A291" s="122"/>
      <c r="B291" s="123"/>
      <c r="C291" s="122"/>
      <c r="D291" s="122"/>
      <c r="E291" s="122"/>
      <c r="F291" s="122"/>
      <c r="G291" s="122"/>
      <c r="H291" s="122"/>
      <c r="I291" s="122"/>
      <c r="J291" s="122"/>
      <c r="K291" s="122"/>
      <c r="L291" s="122"/>
    </row>
    <row r="292" spans="1:12" x14ac:dyDescent="0.25">
      <c r="A292" s="122"/>
      <c r="B292" s="123"/>
      <c r="C292" s="122"/>
      <c r="D292" s="122"/>
      <c r="E292" s="122"/>
      <c r="F292" s="122"/>
      <c r="G292" s="122"/>
      <c r="H292" s="122"/>
      <c r="I292" s="122"/>
      <c r="J292" s="122"/>
      <c r="K292" s="122"/>
      <c r="L292" s="122"/>
    </row>
    <row r="293" spans="1:12" x14ac:dyDescent="0.25">
      <c r="A293" s="122"/>
      <c r="B293" s="123"/>
      <c r="C293" s="122"/>
      <c r="D293" s="122"/>
      <c r="E293" s="122"/>
      <c r="F293" s="122"/>
      <c r="G293" s="122"/>
      <c r="H293" s="122"/>
      <c r="I293" s="122"/>
      <c r="J293" s="122"/>
      <c r="K293" s="122"/>
      <c r="L293" s="122"/>
    </row>
    <row r="294" spans="1:12" x14ac:dyDescent="0.25">
      <c r="A294" s="122"/>
      <c r="B294" s="123"/>
      <c r="C294" s="122"/>
      <c r="D294" s="122"/>
      <c r="E294" s="122"/>
      <c r="F294" s="122"/>
      <c r="G294" s="122"/>
      <c r="H294" s="122"/>
      <c r="I294" s="122"/>
      <c r="J294" s="122"/>
      <c r="K294" s="122"/>
      <c r="L294" s="122"/>
    </row>
    <row r="295" spans="1:12" x14ac:dyDescent="0.25">
      <c r="A295" s="122"/>
      <c r="B295" s="123"/>
      <c r="C295" s="122"/>
      <c r="D295" s="122"/>
      <c r="E295" s="122"/>
      <c r="F295" s="122"/>
      <c r="G295" s="122"/>
      <c r="H295" s="122"/>
      <c r="I295" s="122"/>
      <c r="J295" s="122"/>
      <c r="K295" s="122"/>
      <c r="L295" s="122"/>
    </row>
    <row r="296" spans="1:12" x14ac:dyDescent="0.25">
      <c r="A296" s="122"/>
      <c r="B296" s="123"/>
      <c r="C296" s="122"/>
      <c r="D296" s="122"/>
      <c r="E296" s="122"/>
      <c r="F296" s="122"/>
      <c r="G296" s="122"/>
      <c r="H296" s="122"/>
      <c r="I296" s="122"/>
      <c r="J296" s="122"/>
      <c r="K296" s="122"/>
      <c r="L296" s="122"/>
    </row>
    <row r="297" spans="1:12" x14ac:dyDescent="0.25">
      <c r="A297" s="122"/>
      <c r="B297" s="123"/>
      <c r="C297" s="122"/>
      <c r="D297" s="122"/>
      <c r="E297" s="122"/>
      <c r="F297" s="122"/>
      <c r="G297" s="122"/>
      <c r="H297" s="122"/>
      <c r="I297" s="122"/>
      <c r="J297" s="122"/>
      <c r="K297" s="122"/>
      <c r="L297" s="122"/>
    </row>
    <row r="298" spans="1:12" x14ac:dyDescent="0.25">
      <c r="A298" s="122"/>
      <c r="B298" s="123"/>
      <c r="C298" s="122"/>
      <c r="D298" s="122"/>
      <c r="E298" s="122"/>
      <c r="F298" s="122"/>
      <c r="G298" s="122"/>
      <c r="H298" s="122"/>
      <c r="I298" s="122"/>
      <c r="J298" s="122"/>
      <c r="K298" s="122"/>
      <c r="L298" s="122"/>
    </row>
    <row r="299" spans="1:12" x14ac:dyDescent="0.25">
      <c r="A299" s="122"/>
      <c r="B299" s="123"/>
      <c r="C299" s="122"/>
      <c r="D299" s="122"/>
      <c r="E299" s="122"/>
      <c r="F299" s="122"/>
      <c r="G299" s="122"/>
      <c r="H299" s="122"/>
      <c r="I299" s="122"/>
      <c r="J299" s="122"/>
      <c r="K299" s="122"/>
      <c r="L299" s="122"/>
    </row>
    <row r="300" spans="1:12" x14ac:dyDescent="0.25">
      <c r="A300" s="122"/>
      <c r="B300" s="123"/>
      <c r="C300" s="122"/>
      <c r="D300" s="122"/>
      <c r="E300" s="122"/>
      <c r="F300" s="122"/>
      <c r="G300" s="122"/>
      <c r="H300" s="122"/>
      <c r="I300" s="122"/>
      <c r="J300" s="122"/>
      <c r="K300" s="122"/>
      <c r="L300" s="122"/>
    </row>
    <row r="301" spans="1:12" x14ac:dyDescent="0.25">
      <c r="A301" s="122"/>
      <c r="B301" s="123"/>
      <c r="C301" s="122"/>
      <c r="D301" s="122"/>
      <c r="E301" s="122"/>
      <c r="F301" s="122"/>
      <c r="G301" s="122"/>
      <c r="H301" s="122"/>
      <c r="I301" s="122"/>
      <c r="J301" s="122"/>
      <c r="K301" s="122"/>
      <c r="L301" s="122"/>
    </row>
    <row r="302" spans="1:12" x14ac:dyDescent="0.25">
      <c r="A302" s="122"/>
      <c r="B302" s="123"/>
      <c r="C302" s="122"/>
      <c r="D302" s="122"/>
      <c r="E302" s="122"/>
      <c r="F302" s="122"/>
      <c r="G302" s="122"/>
      <c r="H302" s="122"/>
      <c r="I302" s="122"/>
      <c r="J302" s="122"/>
      <c r="K302" s="122"/>
      <c r="L302" s="122"/>
    </row>
    <row r="303" spans="1:12" x14ac:dyDescent="0.25">
      <c r="A303" s="122"/>
      <c r="B303" s="123"/>
      <c r="C303" s="122"/>
      <c r="D303" s="122"/>
      <c r="E303" s="122"/>
      <c r="F303" s="122"/>
      <c r="G303" s="122"/>
      <c r="H303" s="122"/>
      <c r="I303" s="122"/>
      <c r="J303" s="122"/>
      <c r="K303" s="122"/>
      <c r="L303" s="122"/>
    </row>
    <row r="304" spans="1:12" x14ac:dyDescent="0.25">
      <c r="A304" s="122"/>
      <c r="B304" s="123"/>
      <c r="C304" s="122"/>
      <c r="D304" s="122"/>
      <c r="E304" s="122"/>
      <c r="F304" s="122"/>
      <c r="G304" s="122"/>
      <c r="H304" s="122"/>
      <c r="I304" s="122"/>
      <c r="J304" s="122"/>
      <c r="K304" s="122"/>
      <c r="L304" s="122"/>
    </row>
    <row r="305" spans="1:12" x14ac:dyDescent="0.25">
      <c r="A305" s="122"/>
      <c r="B305" s="123"/>
      <c r="C305" s="122"/>
      <c r="D305" s="122"/>
      <c r="E305" s="122"/>
      <c r="F305" s="122"/>
      <c r="G305" s="122"/>
      <c r="H305" s="122"/>
      <c r="I305" s="122"/>
      <c r="J305" s="122"/>
      <c r="K305" s="122"/>
      <c r="L305" s="122"/>
    </row>
    <row r="306" spans="1:12" x14ac:dyDescent="0.25">
      <c r="A306" s="122"/>
      <c r="B306" s="123"/>
      <c r="C306" s="122"/>
      <c r="D306" s="122"/>
      <c r="E306" s="122"/>
      <c r="F306" s="122"/>
      <c r="G306" s="122"/>
      <c r="H306" s="122"/>
      <c r="I306" s="122"/>
      <c r="J306" s="122"/>
      <c r="K306" s="122"/>
      <c r="L306" s="122"/>
    </row>
    <row r="307" spans="1:12" x14ac:dyDescent="0.25">
      <c r="A307" s="122"/>
      <c r="B307" s="123"/>
      <c r="C307" s="122"/>
      <c r="D307" s="122"/>
      <c r="E307" s="122"/>
      <c r="F307" s="122"/>
      <c r="G307" s="122"/>
      <c r="H307" s="122"/>
      <c r="I307" s="122"/>
      <c r="J307" s="122"/>
      <c r="K307" s="122"/>
      <c r="L307" s="122"/>
    </row>
    <row r="308" spans="1:12" x14ac:dyDescent="0.25">
      <c r="A308" s="122"/>
      <c r="B308" s="123"/>
      <c r="C308" s="122"/>
      <c r="D308" s="122"/>
      <c r="E308" s="122"/>
      <c r="F308" s="122"/>
      <c r="G308" s="122"/>
      <c r="H308" s="122"/>
      <c r="I308" s="122"/>
      <c r="J308" s="122"/>
      <c r="K308" s="122"/>
      <c r="L308" s="122"/>
    </row>
    <row r="309" spans="1:12" x14ac:dyDescent="0.25">
      <c r="A309" s="122"/>
      <c r="B309" s="123"/>
      <c r="C309" s="122"/>
      <c r="D309" s="122"/>
      <c r="E309" s="122"/>
      <c r="F309" s="122"/>
      <c r="G309" s="122"/>
      <c r="H309" s="122"/>
      <c r="I309" s="122"/>
      <c r="J309" s="122"/>
      <c r="K309" s="122"/>
      <c r="L309" s="122"/>
    </row>
    <row r="310" spans="1:12" x14ac:dyDescent="0.25">
      <c r="A310" s="122"/>
      <c r="B310" s="123"/>
      <c r="C310" s="122"/>
      <c r="D310" s="122"/>
      <c r="E310" s="122"/>
      <c r="F310" s="122"/>
      <c r="G310" s="122"/>
      <c r="H310" s="122"/>
      <c r="I310" s="122"/>
      <c r="J310" s="122"/>
      <c r="K310" s="122"/>
      <c r="L310" s="122"/>
    </row>
    <row r="311" spans="1:12" x14ac:dyDescent="0.25">
      <c r="A311" s="122"/>
      <c r="B311" s="123"/>
      <c r="C311" s="122"/>
      <c r="D311" s="122"/>
      <c r="E311" s="122"/>
      <c r="F311" s="122"/>
      <c r="G311" s="122"/>
      <c r="H311" s="122"/>
      <c r="I311" s="122"/>
      <c r="J311" s="122"/>
      <c r="K311" s="122"/>
      <c r="L311" s="122"/>
    </row>
    <row r="312" spans="1:12" x14ac:dyDescent="0.25">
      <c r="A312" s="122"/>
      <c r="B312" s="123"/>
      <c r="C312" s="122"/>
      <c r="D312" s="122"/>
      <c r="E312" s="122"/>
      <c r="F312" s="122"/>
      <c r="G312" s="122"/>
      <c r="H312" s="122"/>
      <c r="I312" s="122"/>
      <c r="J312" s="122"/>
      <c r="K312" s="122"/>
      <c r="L312" s="122"/>
    </row>
    <row r="313" spans="1:12" x14ac:dyDescent="0.25">
      <c r="A313" s="122"/>
      <c r="B313" s="123"/>
      <c r="C313" s="122"/>
      <c r="D313" s="122"/>
      <c r="E313" s="122"/>
      <c r="F313" s="122"/>
      <c r="G313" s="122"/>
      <c r="H313" s="122"/>
      <c r="I313" s="122"/>
      <c r="J313" s="122"/>
      <c r="K313" s="122"/>
      <c r="L313" s="122"/>
    </row>
    <row r="314" spans="1:12" x14ac:dyDescent="0.25">
      <c r="A314" s="122"/>
      <c r="B314" s="123"/>
      <c r="C314" s="122"/>
      <c r="D314" s="122"/>
      <c r="E314" s="122"/>
      <c r="F314" s="122"/>
      <c r="G314" s="122"/>
      <c r="H314" s="122"/>
      <c r="I314" s="122"/>
      <c r="J314" s="122"/>
      <c r="K314" s="122"/>
      <c r="L314" s="122"/>
    </row>
    <row r="315" spans="1:12" x14ac:dyDescent="0.25">
      <c r="A315" s="122"/>
      <c r="B315" s="123"/>
      <c r="C315" s="122"/>
      <c r="D315" s="122"/>
      <c r="E315" s="122"/>
      <c r="F315" s="122"/>
      <c r="G315" s="122"/>
      <c r="H315" s="122"/>
      <c r="I315" s="122"/>
      <c r="J315" s="122"/>
      <c r="K315" s="122"/>
      <c r="L315" s="122"/>
    </row>
    <row r="316" spans="1:12" x14ac:dyDescent="0.25">
      <c r="A316" s="122"/>
      <c r="B316" s="123"/>
      <c r="C316" s="122"/>
      <c r="D316" s="122"/>
      <c r="E316" s="122"/>
      <c r="F316" s="122"/>
      <c r="G316" s="122"/>
      <c r="H316" s="122"/>
      <c r="I316" s="122"/>
      <c r="J316" s="122"/>
      <c r="K316" s="122"/>
      <c r="L316" s="122"/>
    </row>
    <row r="317" spans="1:12" x14ac:dyDescent="0.25">
      <c r="A317" s="122"/>
      <c r="B317" s="123"/>
      <c r="C317" s="122"/>
      <c r="D317" s="122"/>
      <c r="E317" s="122"/>
      <c r="F317" s="122"/>
      <c r="G317" s="122"/>
      <c r="H317" s="122"/>
      <c r="I317" s="122"/>
      <c r="J317" s="122"/>
      <c r="K317" s="122"/>
      <c r="L317" s="122"/>
    </row>
    <row r="318" spans="1:12" x14ac:dyDescent="0.25">
      <c r="A318" s="122"/>
      <c r="B318" s="123"/>
      <c r="C318" s="122"/>
      <c r="D318" s="122"/>
      <c r="E318" s="122"/>
      <c r="F318" s="122"/>
      <c r="G318" s="122"/>
      <c r="H318" s="122"/>
      <c r="I318" s="122"/>
      <c r="J318" s="122"/>
      <c r="K318" s="122"/>
      <c r="L318" s="122"/>
    </row>
    <row r="319" spans="1:12" x14ac:dyDescent="0.25">
      <c r="A319" s="122"/>
      <c r="B319" s="123"/>
      <c r="C319" s="122"/>
      <c r="D319" s="122"/>
      <c r="E319" s="122"/>
      <c r="F319" s="122"/>
      <c r="G319" s="122"/>
      <c r="H319" s="122"/>
      <c r="I319" s="122"/>
      <c r="J319" s="122"/>
      <c r="K319" s="122"/>
      <c r="L319" s="122"/>
    </row>
    <row r="320" spans="1:12" x14ac:dyDescent="0.25">
      <c r="A320" s="122"/>
      <c r="B320" s="123"/>
      <c r="C320" s="122"/>
      <c r="D320" s="122"/>
      <c r="E320" s="122"/>
      <c r="F320" s="122"/>
      <c r="G320" s="122"/>
      <c r="H320" s="122"/>
      <c r="I320" s="122"/>
      <c r="J320" s="122"/>
      <c r="K320" s="122"/>
      <c r="L320" s="122"/>
    </row>
    <row r="321" spans="1:12" x14ac:dyDescent="0.25">
      <c r="A321" s="122"/>
      <c r="B321" s="123"/>
      <c r="C321" s="122"/>
      <c r="D321" s="122"/>
      <c r="E321" s="122"/>
      <c r="F321" s="122"/>
      <c r="G321" s="122"/>
      <c r="H321" s="122"/>
      <c r="I321" s="122"/>
      <c r="J321" s="122"/>
      <c r="K321" s="122"/>
      <c r="L321" s="122"/>
    </row>
    <row r="322" spans="1:12" x14ac:dyDescent="0.25">
      <c r="A322" s="122"/>
      <c r="B322" s="123"/>
      <c r="C322" s="122"/>
      <c r="D322" s="122"/>
      <c r="E322" s="122"/>
      <c r="F322" s="122"/>
      <c r="G322" s="122"/>
      <c r="H322" s="122"/>
      <c r="I322" s="122"/>
      <c r="J322" s="122"/>
      <c r="K322" s="122"/>
      <c r="L322" s="122"/>
    </row>
    <row r="323" spans="1:12" x14ac:dyDescent="0.25">
      <c r="A323" s="122"/>
      <c r="B323" s="123"/>
      <c r="C323" s="122"/>
      <c r="D323" s="122"/>
      <c r="E323" s="122"/>
      <c r="F323" s="122"/>
      <c r="G323" s="122"/>
      <c r="H323" s="122"/>
      <c r="I323" s="122"/>
      <c r="J323" s="122"/>
      <c r="K323" s="122"/>
      <c r="L323" s="122"/>
    </row>
    <row r="324" spans="1:12" x14ac:dyDescent="0.25">
      <c r="A324" s="122"/>
      <c r="B324" s="123"/>
      <c r="C324" s="122"/>
      <c r="D324" s="122"/>
      <c r="E324" s="122"/>
      <c r="F324" s="122"/>
      <c r="G324" s="122"/>
      <c r="H324" s="122"/>
      <c r="I324" s="122"/>
      <c r="J324" s="122"/>
      <c r="K324" s="122"/>
      <c r="L324" s="122"/>
    </row>
    <row r="325" spans="1:12" x14ac:dyDescent="0.25">
      <c r="A325" s="122"/>
      <c r="B325" s="123"/>
      <c r="C325" s="122"/>
      <c r="D325" s="122"/>
      <c r="E325" s="122"/>
      <c r="F325" s="122"/>
      <c r="G325" s="122"/>
      <c r="H325" s="122"/>
      <c r="I325" s="122"/>
      <c r="J325" s="122"/>
      <c r="K325" s="122"/>
      <c r="L325" s="122"/>
    </row>
    <row r="326" spans="1:12" x14ac:dyDescent="0.25">
      <c r="A326" s="122"/>
      <c r="B326" s="123"/>
      <c r="C326" s="122"/>
      <c r="D326" s="122"/>
      <c r="E326" s="122"/>
      <c r="F326" s="122"/>
      <c r="G326" s="122"/>
      <c r="H326" s="122"/>
      <c r="I326" s="122"/>
      <c r="J326" s="122"/>
      <c r="K326" s="122"/>
      <c r="L326" s="122"/>
    </row>
    <row r="327" spans="1:12" x14ac:dyDescent="0.25">
      <c r="A327" s="122"/>
      <c r="B327" s="123"/>
      <c r="C327" s="122"/>
      <c r="D327" s="122"/>
      <c r="E327" s="122"/>
      <c r="F327" s="122"/>
      <c r="G327" s="122"/>
      <c r="H327" s="122"/>
      <c r="I327" s="122"/>
      <c r="J327" s="122"/>
      <c r="K327" s="122"/>
      <c r="L327" s="122"/>
    </row>
    <row r="328" spans="1:12" x14ac:dyDescent="0.25">
      <c r="A328" s="122"/>
      <c r="B328" s="123"/>
      <c r="C328" s="122"/>
      <c r="D328" s="122"/>
      <c r="E328" s="122"/>
      <c r="F328" s="122"/>
      <c r="G328" s="122"/>
      <c r="H328" s="122"/>
      <c r="I328" s="122"/>
      <c r="J328" s="122"/>
      <c r="K328" s="122"/>
      <c r="L328" s="122"/>
    </row>
    <row r="329" spans="1:12" x14ac:dyDescent="0.25">
      <c r="A329" s="122"/>
      <c r="B329" s="123"/>
      <c r="C329" s="122"/>
      <c r="D329" s="122"/>
      <c r="E329" s="122"/>
      <c r="F329" s="122"/>
      <c r="G329" s="122"/>
      <c r="H329" s="122"/>
      <c r="I329" s="122"/>
      <c r="J329" s="122"/>
      <c r="K329" s="122"/>
      <c r="L329" s="122"/>
    </row>
    <row r="330" spans="1:12" x14ac:dyDescent="0.25">
      <c r="A330" s="122"/>
      <c r="B330" s="123"/>
      <c r="C330" s="122"/>
      <c r="D330" s="122"/>
      <c r="E330" s="122"/>
      <c r="F330" s="122"/>
      <c r="G330" s="122"/>
      <c r="H330" s="122"/>
      <c r="I330" s="122"/>
      <c r="J330" s="122"/>
      <c r="K330" s="122"/>
      <c r="L330" s="122"/>
    </row>
    <row r="331" spans="1:12" x14ac:dyDescent="0.25">
      <c r="A331" s="122"/>
      <c r="B331" s="123"/>
      <c r="C331" s="122"/>
      <c r="D331" s="122"/>
      <c r="E331" s="122"/>
      <c r="F331" s="122"/>
      <c r="G331" s="122"/>
      <c r="H331" s="122"/>
      <c r="I331" s="122"/>
      <c r="J331" s="122"/>
      <c r="K331" s="122"/>
      <c r="L331" s="122"/>
    </row>
    <row r="332" spans="1:12" x14ac:dyDescent="0.25">
      <c r="A332" s="122"/>
      <c r="B332" s="123"/>
      <c r="C332" s="122"/>
      <c r="D332" s="122"/>
      <c r="E332" s="122"/>
      <c r="F332" s="122"/>
      <c r="G332" s="122"/>
      <c r="H332" s="122"/>
      <c r="I332" s="122"/>
      <c r="J332" s="122"/>
      <c r="K332" s="122"/>
      <c r="L332" s="122"/>
    </row>
    <row r="333" spans="1:12" x14ac:dyDescent="0.25">
      <c r="A333" s="122"/>
      <c r="B333" s="123"/>
      <c r="C333" s="122"/>
      <c r="D333" s="122"/>
      <c r="E333" s="122"/>
      <c r="F333" s="122"/>
      <c r="G333" s="122"/>
      <c r="H333" s="122"/>
      <c r="I333" s="122"/>
      <c r="J333" s="122"/>
      <c r="K333" s="122"/>
      <c r="L333" s="122"/>
    </row>
    <row r="334" spans="1:12" x14ac:dyDescent="0.25">
      <c r="A334" s="122"/>
      <c r="B334" s="123"/>
      <c r="C334" s="122"/>
      <c r="D334" s="122"/>
      <c r="E334" s="122"/>
      <c r="F334" s="122"/>
      <c r="G334" s="122"/>
      <c r="H334" s="122"/>
      <c r="I334" s="122"/>
      <c r="J334" s="122"/>
      <c r="K334" s="122"/>
      <c r="L334" s="122"/>
    </row>
    <row r="335" spans="1:12" x14ac:dyDescent="0.25">
      <c r="A335" s="122"/>
      <c r="B335" s="123"/>
      <c r="C335" s="122"/>
      <c r="D335" s="122"/>
      <c r="E335" s="122"/>
      <c r="F335" s="122"/>
      <c r="G335" s="122"/>
      <c r="H335" s="122"/>
      <c r="I335" s="122"/>
      <c r="J335" s="122"/>
      <c r="K335" s="122"/>
      <c r="L335" s="122"/>
    </row>
    <row r="336" spans="1:12" x14ac:dyDescent="0.25">
      <c r="A336" s="122"/>
      <c r="B336" s="123"/>
      <c r="C336" s="122"/>
      <c r="D336" s="122"/>
      <c r="E336" s="122"/>
      <c r="F336" s="122"/>
      <c r="G336" s="122"/>
      <c r="H336" s="122"/>
      <c r="I336" s="122"/>
      <c r="J336" s="122"/>
      <c r="K336" s="122"/>
      <c r="L336" s="122"/>
    </row>
    <row r="337" spans="1:12" x14ac:dyDescent="0.25">
      <c r="A337" s="122"/>
      <c r="B337" s="123"/>
      <c r="C337" s="122"/>
      <c r="D337" s="122"/>
      <c r="E337" s="122"/>
      <c r="F337" s="122"/>
      <c r="G337" s="122"/>
      <c r="H337" s="122"/>
      <c r="I337" s="122"/>
      <c r="J337" s="122"/>
      <c r="K337" s="122"/>
      <c r="L337" s="122"/>
    </row>
    <row r="338" spans="1:12" x14ac:dyDescent="0.25">
      <c r="A338" s="122"/>
      <c r="B338" s="123"/>
      <c r="C338" s="122"/>
      <c r="D338" s="122"/>
      <c r="E338" s="122"/>
      <c r="F338" s="122"/>
      <c r="G338" s="122"/>
      <c r="H338" s="122"/>
      <c r="I338" s="122"/>
      <c r="J338" s="122"/>
      <c r="K338" s="122"/>
      <c r="L338" s="122"/>
    </row>
    <row r="339" spans="1:12" x14ac:dyDescent="0.25">
      <c r="A339" s="122"/>
      <c r="B339" s="123"/>
      <c r="C339" s="122"/>
      <c r="D339" s="122"/>
      <c r="E339" s="122"/>
      <c r="F339" s="122"/>
      <c r="G339" s="122"/>
      <c r="H339" s="122"/>
      <c r="I339" s="122"/>
      <c r="J339" s="122"/>
      <c r="K339" s="122"/>
      <c r="L339" s="122"/>
    </row>
    <row r="340" spans="1:12" x14ac:dyDescent="0.25">
      <c r="A340" s="122"/>
      <c r="B340" s="123"/>
      <c r="C340" s="122"/>
      <c r="D340" s="122"/>
      <c r="E340" s="122"/>
      <c r="F340" s="122"/>
      <c r="G340" s="122"/>
      <c r="H340" s="122"/>
      <c r="I340" s="122"/>
      <c r="J340" s="122"/>
      <c r="K340" s="122"/>
      <c r="L340" s="122"/>
    </row>
    <row r="341" spans="1:12" x14ac:dyDescent="0.25">
      <c r="A341" s="122"/>
      <c r="B341" s="123"/>
      <c r="C341" s="122"/>
      <c r="D341" s="122"/>
      <c r="E341" s="122"/>
      <c r="F341" s="122"/>
      <c r="G341" s="122"/>
      <c r="H341" s="122"/>
      <c r="I341" s="122"/>
      <c r="J341" s="122"/>
      <c r="K341" s="122"/>
      <c r="L341" s="122"/>
    </row>
    <row r="342" spans="1:12" x14ac:dyDescent="0.25">
      <c r="A342" s="122"/>
      <c r="B342" s="123"/>
      <c r="C342" s="122"/>
      <c r="D342" s="122"/>
      <c r="E342" s="122"/>
      <c r="F342" s="122"/>
      <c r="G342" s="122"/>
      <c r="H342" s="122"/>
      <c r="I342" s="122"/>
      <c r="J342" s="122"/>
      <c r="K342" s="122"/>
      <c r="L342" s="122"/>
    </row>
    <row r="343" spans="1:12" x14ac:dyDescent="0.25">
      <c r="A343" s="122"/>
      <c r="B343" s="123"/>
      <c r="C343" s="122"/>
      <c r="D343" s="122"/>
      <c r="E343" s="122"/>
      <c r="F343" s="122"/>
      <c r="G343" s="122"/>
      <c r="H343" s="122"/>
      <c r="I343" s="122"/>
      <c r="J343" s="122"/>
      <c r="K343" s="122"/>
      <c r="L343" s="122"/>
    </row>
    <row r="344" spans="1:12" x14ac:dyDescent="0.25">
      <c r="A344" s="122"/>
      <c r="B344" s="123"/>
      <c r="C344" s="122"/>
      <c r="D344" s="122"/>
      <c r="E344" s="122"/>
      <c r="F344" s="122"/>
      <c r="G344" s="122"/>
      <c r="H344" s="122"/>
      <c r="I344" s="122"/>
      <c r="J344" s="122"/>
      <c r="K344" s="122"/>
      <c r="L344" s="122"/>
    </row>
    <row r="345" spans="1:12" x14ac:dyDescent="0.25">
      <c r="A345" s="122"/>
      <c r="B345" s="123"/>
      <c r="C345" s="122"/>
      <c r="D345" s="122"/>
      <c r="E345" s="122"/>
      <c r="F345" s="122"/>
      <c r="G345" s="122"/>
      <c r="H345" s="122"/>
      <c r="I345" s="122"/>
      <c r="J345" s="122"/>
      <c r="K345" s="122"/>
      <c r="L345" s="122"/>
    </row>
    <row r="346" spans="1:12" x14ac:dyDescent="0.25">
      <c r="A346" s="122"/>
      <c r="B346" s="123"/>
      <c r="C346" s="122"/>
      <c r="D346" s="122"/>
      <c r="E346" s="122"/>
      <c r="F346" s="122"/>
      <c r="G346" s="122"/>
      <c r="H346" s="122"/>
      <c r="I346" s="122"/>
      <c r="J346" s="122"/>
      <c r="K346" s="122"/>
      <c r="L346" s="122"/>
    </row>
    <row r="347" spans="1:12" x14ac:dyDescent="0.25">
      <c r="A347" s="122"/>
      <c r="B347" s="123"/>
      <c r="C347" s="122"/>
      <c r="D347" s="122"/>
      <c r="E347" s="122"/>
      <c r="F347" s="122"/>
      <c r="G347" s="122"/>
      <c r="H347" s="122"/>
      <c r="I347" s="122"/>
      <c r="J347" s="122"/>
      <c r="K347" s="122"/>
      <c r="L347" s="122"/>
    </row>
    <row r="348" spans="1:12" x14ac:dyDescent="0.25">
      <c r="A348" s="122"/>
      <c r="B348" s="123"/>
      <c r="C348" s="122"/>
      <c r="D348" s="122"/>
      <c r="E348" s="122"/>
      <c r="F348" s="122"/>
      <c r="G348" s="122"/>
      <c r="H348" s="122"/>
      <c r="I348" s="122"/>
      <c r="J348" s="122"/>
      <c r="K348" s="122"/>
      <c r="L348" s="122"/>
    </row>
    <row r="349" spans="1:12" x14ac:dyDescent="0.25">
      <c r="A349" s="122"/>
      <c r="B349" s="123"/>
      <c r="C349" s="122"/>
      <c r="D349" s="122"/>
      <c r="E349" s="122"/>
      <c r="F349" s="122"/>
      <c r="G349" s="122"/>
      <c r="H349" s="122"/>
      <c r="I349" s="122"/>
      <c r="J349" s="122"/>
      <c r="K349" s="122"/>
      <c r="L349" s="122"/>
    </row>
    <row r="350" spans="1:12" x14ac:dyDescent="0.25">
      <c r="A350" s="122"/>
      <c r="B350" s="123"/>
      <c r="C350" s="122"/>
      <c r="D350" s="122"/>
      <c r="E350" s="122"/>
      <c r="F350" s="122"/>
      <c r="G350" s="122"/>
      <c r="H350" s="122"/>
      <c r="I350" s="122"/>
      <c r="J350" s="122"/>
      <c r="K350" s="122"/>
      <c r="L350" s="122"/>
    </row>
    <row r="351" spans="1:12" x14ac:dyDescent="0.25">
      <c r="A351" s="122"/>
      <c r="B351" s="123"/>
      <c r="C351" s="122"/>
      <c r="D351" s="122"/>
      <c r="E351" s="122"/>
      <c r="F351" s="122"/>
      <c r="G351" s="122"/>
      <c r="H351" s="122"/>
      <c r="I351" s="122"/>
      <c r="J351" s="122"/>
      <c r="K351" s="122"/>
      <c r="L351" s="122"/>
    </row>
    <row r="352" spans="1:12" x14ac:dyDescent="0.25">
      <c r="A352" s="122"/>
      <c r="B352" s="123"/>
      <c r="C352" s="122"/>
      <c r="D352" s="122"/>
      <c r="E352" s="122"/>
      <c r="F352" s="122"/>
      <c r="G352" s="122"/>
      <c r="H352" s="122"/>
      <c r="I352" s="122"/>
      <c r="J352" s="122"/>
      <c r="K352" s="122"/>
      <c r="L352" s="122"/>
    </row>
    <row r="353" spans="1:12" x14ac:dyDescent="0.25">
      <c r="A353" s="122"/>
      <c r="B353" s="123"/>
      <c r="C353" s="122"/>
      <c r="D353" s="122"/>
      <c r="E353" s="122"/>
      <c r="F353" s="122"/>
      <c r="G353" s="122"/>
      <c r="H353" s="122"/>
      <c r="I353" s="122"/>
      <c r="J353" s="122"/>
      <c r="K353" s="122"/>
      <c r="L353" s="122"/>
    </row>
    <row r="354" spans="1:12" x14ac:dyDescent="0.25">
      <c r="A354" s="122"/>
      <c r="B354" s="123"/>
      <c r="C354" s="122"/>
      <c r="D354" s="122"/>
      <c r="E354" s="122"/>
      <c r="F354" s="122"/>
      <c r="G354" s="122"/>
      <c r="H354" s="122"/>
      <c r="I354" s="122"/>
      <c r="J354" s="122"/>
      <c r="K354" s="122"/>
      <c r="L354" s="122"/>
    </row>
    <row r="355" spans="1:12" x14ac:dyDescent="0.25">
      <c r="A355" s="122"/>
      <c r="B355" s="123"/>
      <c r="C355" s="122"/>
      <c r="D355" s="122"/>
      <c r="E355" s="122"/>
      <c r="F355" s="122"/>
      <c r="G355" s="122"/>
      <c r="H355" s="122"/>
      <c r="I355" s="122"/>
      <c r="J355" s="122"/>
      <c r="K355" s="122"/>
      <c r="L355" s="122"/>
    </row>
    <row r="356" spans="1:12" x14ac:dyDescent="0.25">
      <c r="A356" s="122"/>
      <c r="B356" s="123"/>
      <c r="C356" s="122"/>
      <c r="D356" s="122"/>
      <c r="E356" s="122"/>
      <c r="F356" s="122"/>
      <c r="G356" s="122"/>
      <c r="H356" s="122"/>
      <c r="I356" s="122"/>
      <c r="J356" s="122"/>
      <c r="K356" s="122"/>
      <c r="L356" s="122"/>
    </row>
    <row r="357" spans="1:12" x14ac:dyDescent="0.25">
      <c r="A357" s="122"/>
      <c r="B357" s="123"/>
      <c r="C357" s="122"/>
      <c r="D357" s="122"/>
      <c r="E357" s="122"/>
      <c r="F357" s="122"/>
      <c r="G357" s="122"/>
      <c r="H357" s="122"/>
      <c r="I357" s="122"/>
      <c r="J357" s="122"/>
      <c r="K357" s="122"/>
      <c r="L357" s="122"/>
    </row>
    <row r="358" spans="1:12" x14ac:dyDescent="0.25">
      <c r="A358" s="122"/>
      <c r="B358" s="123"/>
      <c r="C358" s="122"/>
      <c r="D358" s="122"/>
      <c r="E358" s="122"/>
      <c r="F358" s="122"/>
      <c r="G358" s="122"/>
      <c r="H358" s="122"/>
      <c r="I358" s="122"/>
      <c r="J358" s="122"/>
      <c r="K358" s="122"/>
      <c r="L358" s="122"/>
    </row>
    <row r="359" spans="1:12" x14ac:dyDescent="0.25">
      <c r="A359" s="122"/>
      <c r="B359" s="123"/>
      <c r="C359" s="122"/>
      <c r="D359" s="122"/>
      <c r="E359" s="122"/>
      <c r="F359" s="122"/>
      <c r="G359" s="122"/>
      <c r="H359" s="122"/>
      <c r="I359" s="122"/>
      <c r="J359" s="122"/>
      <c r="K359" s="122"/>
      <c r="L359" s="122"/>
    </row>
    <row r="360" spans="1:12" x14ac:dyDescent="0.25">
      <c r="A360" s="122"/>
      <c r="B360" s="123"/>
      <c r="C360" s="122"/>
      <c r="D360" s="122"/>
      <c r="E360" s="122"/>
      <c r="F360" s="122"/>
      <c r="G360" s="122"/>
      <c r="H360" s="122"/>
      <c r="I360" s="122"/>
      <c r="J360" s="122"/>
      <c r="K360" s="122"/>
      <c r="L360" s="122"/>
    </row>
    <row r="361" spans="1:12" x14ac:dyDescent="0.25">
      <c r="A361" s="122"/>
      <c r="B361" s="123"/>
      <c r="C361" s="122"/>
      <c r="D361" s="122"/>
      <c r="E361" s="122"/>
      <c r="F361" s="122"/>
      <c r="G361" s="122"/>
      <c r="H361" s="122"/>
      <c r="I361" s="122"/>
      <c r="J361" s="122"/>
      <c r="K361" s="122"/>
      <c r="L361" s="122"/>
    </row>
    <row r="362" spans="1:12" x14ac:dyDescent="0.25">
      <c r="A362" s="122"/>
      <c r="B362" s="123"/>
      <c r="C362" s="122"/>
      <c r="D362" s="122"/>
      <c r="E362" s="122"/>
      <c r="F362" s="122"/>
      <c r="G362" s="122"/>
      <c r="H362" s="122"/>
      <c r="I362" s="122"/>
      <c r="J362" s="122"/>
      <c r="K362" s="122"/>
      <c r="L362" s="122"/>
    </row>
    <row r="363" spans="1:12" x14ac:dyDescent="0.25">
      <c r="A363" s="122"/>
      <c r="B363" s="123"/>
      <c r="C363" s="122"/>
      <c r="D363" s="122"/>
      <c r="E363" s="122"/>
      <c r="F363" s="122"/>
      <c r="G363" s="122"/>
      <c r="H363" s="122"/>
      <c r="I363" s="122"/>
      <c r="J363" s="122"/>
      <c r="K363" s="122"/>
      <c r="L363" s="122"/>
    </row>
    <row r="364" spans="1:12" x14ac:dyDescent="0.25">
      <c r="A364" s="122"/>
      <c r="B364" s="123"/>
      <c r="C364" s="122"/>
      <c r="D364" s="122"/>
      <c r="E364" s="122"/>
      <c r="F364" s="122"/>
      <c r="G364" s="122"/>
      <c r="H364" s="122"/>
      <c r="I364" s="122"/>
      <c r="J364" s="122"/>
      <c r="K364" s="122"/>
      <c r="L364" s="122"/>
    </row>
    <row r="365" spans="1:12" x14ac:dyDescent="0.25">
      <c r="A365" s="122"/>
      <c r="B365" s="123"/>
      <c r="C365" s="122"/>
      <c r="D365" s="122"/>
      <c r="E365" s="122"/>
      <c r="F365" s="122"/>
      <c r="G365" s="122"/>
      <c r="H365" s="122"/>
      <c r="I365" s="122"/>
      <c r="J365" s="122"/>
      <c r="K365" s="122"/>
      <c r="L365" s="122"/>
    </row>
    <row r="366" spans="1:12" x14ac:dyDescent="0.25">
      <c r="A366" s="122"/>
      <c r="B366" s="123"/>
      <c r="C366" s="122"/>
      <c r="D366" s="122"/>
      <c r="E366" s="122"/>
      <c r="F366" s="122"/>
      <c r="G366" s="122"/>
      <c r="H366" s="122"/>
      <c r="I366" s="122"/>
      <c r="J366" s="122"/>
      <c r="K366" s="122"/>
      <c r="L366" s="122"/>
    </row>
    <row r="367" spans="1:12" x14ac:dyDescent="0.25">
      <c r="A367" s="122"/>
      <c r="B367" s="123"/>
      <c r="C367" s="122"/>
      <c r="D367" s="122"/>
      <c r="E367" s="122"/>
      <c r="F367" s="122"/>
      <c r="G367" s="122"/>
      <c r="H367" s="122"/>
      <c r="I367" s="122"/>
      <c r="J367" s="122"/>
      <c r="K367" s="122"/>
      <c r="L367" s="122"/>
    </row>
    <row r="368" spans="1:12" x14ac:dyDescent="0.25">
      <c r="A368" s="122"/>
      <c r="B368" s="123"/>
      <c r="C368" s="122"/>
      <c r="D368" s="122"/>
      <c r="E368" s="122"/>
      <c r="F368" s="122"/>
      <c r="G368" s="122"/>
      <c r="H368" s="122"/>
      <c r="I368" s="122"/>
      <c r="J368" s="122"/>
      <c r="K368" s="122"/>
      <c r="L368" s="122"/>
    </row>
    <row r="369" spans="1:12" x14ac:dyDescent="0.25">
      <c r="A369" s="122"/>
      <c r="B369" s="123"/>
      <c r="C369" s="122"/>
      <c r="D369" s="122"/>
      <c r="E369" s="122"/>
      <c r="F369" s="122"/>
      <c r="G369" s="122"/>
      <c r="H369" s="122"/>
      <c r="I369" s="122"/>
      <c r="J369" s="122"/>
      <c r="K369" s="122"/>
      <c r="L369" s="122"/>
    </row>
    <row r="370" spans="1:12" x14ac:dyDescent="0.25">
      <c r="A370" s="122"/>
      <c r="B370" s="123"/>
      <c r="C370" s="122"/>
      <c r="D370" s="122"/>
      <c r="E370" s="122"/>
      <c r="F370" s="122"/>
      <c r="G370" s="122"/>
      <c r="H370" s="122"/>
      <c r="I370" s="122"/>
      <c r="J370" s="122"/>
      <c r="K370" s="122"/>
      <c r="L370" s="122"/>
    </row>
    <row r="371" spans="1:12" x14ac:dyDescent="0.25">
      <c r="A371" s="122"/>
      <c r="B371" s="123"/>
      <c r="C371" s="122"/>
      <c r="D371" s="122"/>
      <c r="E371" s="122"/>
      <c r="F371" s="122"/>
      <c r="G371" s="122"/>
      <c r="H371" s="122"/>
      <c r="I371" s="122"/>
      <c r="J371" s="122"/>
      <c r="K371" s="122"/>
      <c r="L371" s="122"/>
    </row>
    <row r="372" spans="1:12" x14ac:dyDescent="0.25">
      <c r="A372" s="122"/>
      <c r="B372" s="123"/>
      <c r="C372" s="122"/>
      <c r="D372" s="122"/>
      <c r="E372" s="122"/>
      <c r="F372" s="122"/>
      <c r="G372" s="122"/>
      <c r="H372" s="122"/>
      <c r="I372" s="122"/>
      <c r="J372" s="122"/>
      <c r="K372" s="122"/>
      <c r="L372" s="122"/>
    </row>
    <row r="373" spans="1:12" x14ac:dyDescent="0.25">
      <c r="A373" s="122"/>
      <c r="B373" s="123"/>
      <c r="C373" s="122"/>
      <c r="D373" s="122"/>
      <c r="E373" s="122"/>
      <c r="F373" s="122"/>
      <c r="G373" s="122"/>
      <c r="H373" s="122"/>
      <c r="I373" s="122"/>
      <c r="J373" s="122"/>
      <c r="K373" s="122"/>
      <c r="L373" s="122"/>
    </row>
    <row r="374" spans="1:12" x14ac:dyDescent="0.25">
      <c r="A374" s="122"/>
      <c r="B374" s="123"/>
      <c r="C374" s="122"/>
      <c r="D374" s="122"/>
      <c r="E374" s="122"/>
      <c r="F374" s="122"/>
      <c r="G374" s="122"/>
      <c r="H374" s="122"/>
      <c r="I374" s="122"/>
      <c r="J374" s="122"/>
      <c r="K374" s="122"/>
      <c r="L374" s="122"/>
    </row>
    <row r="375" spans="1:12" x14ac:dyDescent="0.25">
      <c r="A375" s="122"/>
      <c r="B375" s="123"/>
      <c r="C375" s="122"/>
      <c r="D375" s="122"/>
      <c r="E375" s="122"/>
      <c r="F375" s="122"/>
      <c r="G375" s="122"/>
      <c r="H375" s="122"/>
      <c r="I375" s="122"/>
      <c r="J375" s="122"/>
      <c r="K375" s="122"/>
      <c r="L375" s="122"/>
    </row>
    <row r="376" spans="1:12" x14ac:dyDescent="0.25">
      <c r="A376" s="122"/>
      <c r="B376" s="123"/>
      <c r="C376" s="122"/>
      <c r="D376" s="122"/>
      <c r="E376" s="122"/>
      <c r="F376" s="122"/>
      <c r="G376" s="122"/>
      <c r="H376" s="122"/>
      <c r="I376" s="122"/>
      <c r="J376" s="122"/>
      <c r="K376" s="122"/>
      <c r="L376" s="122"/>
    </row>
    <row r="377" spans="1:12" x14ac:dyDescent="0.25">
      <c r="A377" s="122"/>
      <c r="B377" s="123"/>
      <c r="C377" s="122"/>
      <c r="D377" s="122"/>
      <c r="E377" s="122"/>
      <c r="F377" s="122"/>
      <c r="G377" s="122"/>
      <c r="H377" s="122"/>
      <c r="I377" s="122"/>
      <c r="J377" s="122"/>
      <c r="K377" s="122"/>
      <c r="L377" s="122"/>
    </row>
    <row r="378" spans="1:12" x14ac:dyDescent="0.25">
      <c r="A378" s="122"/>
      <c r="B378" s="123"/>
      <c r="C378" s="122"/>
      <c r="D378" s="122"/>
      <c r="E378" s="122"/>
      <c r="F378" s="122"/>
      <c r="G378" s="122"/>
      <c r="H378" s="122"/>
      <c r="I378" s="122"/>
      <c r="J378" s="122"/>
      <c r="K378" s="122"/>
      <c r="L378" s="122"/>
    </row>
    <row r="379" spans="1:12" x14ac:dyDescent="0.25">
      <c r="A379" s="122"/>
      <c r="B379" s="123"/>
      <c r="C379" s="122"/>
      <c r="D379" s="122"/>
      <c r="E379" s="122"/>
      <c r="F379" s="122"/>
      <c r="G379" s="122"/>
      <c r="H379" s="122"/>
      <c r="I379" s="122"/>
      <c r="J379" s="122"/>
      <c r="K379" s="122"/>
      <c r="L379" s="122"/>
    </row>
    <row r="380" spans="1:12" x14ac:dyDescent="0.25">
      <c r="A380" s="122"/>
      <c r="B380" s="123"/>
      <c r="C380" s="122"/>
      <c r="D380" s="122"/>
      <c r="E380" s="122"/>
      <c r="F380" s="122"/>
      <c r="G380" s="122"/>
      <c r="H380" s="122"/>
      <c r="I380" s="122"/>
      <c r="J380" s="122"/>
      <c r="K380" s="122"/>
      <c r="L380" s="122"/>
    </row>
    <row r="381" spans="1:12" x14ac:dyDescent="0.25">
      <c r="A381" s="122"/>
      <c r="B381" s="123"/>
      <c r="C381" s="122"/>
      <c r="D381" s="122"/>
      <c r="E381" s="122"/>
      <c r="F381" s="122"/>
      <c r="G381" s="122"/>
      <c r="H381" s="122"/>
      <c r="I381" s="122"/>
      <c r="J381" s="122"/>
      <c r="K381" s="122"/>
      <c r="L381" s="122"/>
    </row>
    <row r="382" spans="1:12" x14ac:dyDescent="0.25">
      <c r="A382" s="122"/>
      <c r="B382" s="123"/>
      <c r="C382" s="122"/>
      <c r="D382" s="122"/>
      <c r="E382" s="122"/>
      <c r="F382" s="122"/>
      <c r="G382" s="122"/>
      <c r="H382" s="122"/>
      <c r="I382" s="122"/>
      <c r="J382" s="122"/>
      <c r="K382" s="122"/>
      <c r="L382" s="122"/>
    </row>
    <row r="383" spans="1:12" x14ac:dyDescent="0.25">
      <c r="A383" s="122"/>
      <c r="B383" s="123"/>
      <c r="C383" s="122"/>
      <c r="D383" s="122"/>
      <c r="E383" s="122"/>
      <c r="F383" s="122"/>
      <c r="G383" s="122"/>
      <c r="H383" s="122"/>
      <c r="I383" s="122"/>
      <c r="J383" s="122"/>
      <c r="K383" s="122"/>
      <c r="L383" s="122"/>
    </row>
    <row r="384" spans="1:12" x14ac:dyDescent="0.25">
      <c r="A384" s="122"/>
      <c r="B384" s="123"/>
      <c r="C384" s="122"/>
      <c r="D384" s="122"/>
      <c r="E384" s="122"/>
      <c r="F384" s="122"/>
      <c r="G384" s="122"/>
      <c r="H384" s="122"/>
      <c r="I384" s="122"/>
      <c r="J384" s="122"/>
      <c r="K384" s="122"/>
      <c r="L384" s="122"/>
    </row>
    <row r="385" spans="1:12" x14ac:dyDescent="0.25">
      <c r="A385" s="122"/>
      <c r="B385" s="123"/>
      <c r="C385" s="122"/>
      <c r="D385" s="122"/>
      <c r="E385" s="122"/>
      <c r="F385" s="122"/>
      <c r="G385" s="122"/>
      <c r="H385" s="122"/>
      <c r="I385" s="122"/>
      <c r="J385" s="122"/>
      <c r="K385" s="122"/>
      <c r="L385" s="122"/>
    </row>
  </sheetData>
  <mergeCells count="25">
    <mergeCell ref="A151:A158"/>
    <mergeCell ref="A66:A73"/>
    <mergeCell ref="A135:A142"/>
    <mergeCell ref="A74:A81"/>
    <mergeCell ref="A82:A89"/>
    <mergeCell ref="A98:A110"/>
    <mergeCell ref="A111:A118"/>
    <mergeCell ref="A119:A126"/>
    <mergeCell ref="A127:A134"/>
    <mergeCell ref="A143:A150"/>
    <mergeCell ref="M102:N102"/>
    <mergeCell ref="A6:L6"/>
    <mergeCell ref="A8:A9"/>
    <mergeCell ref="B8:B9"/>
    <mergeCell ref="C8:C9"/>
    <mergeCell ref="L8:L9"/>
    <mergeCell ref="D8:K8"/>
    <mergeCell ref="A10:A17"/>
    <mergeCell ref="A18:A25"/>
    <mergeCell ref="A26:A33"/>
    <mergeCell ref="A34:A41"/>
    <mergeCell ref="A45:A49"/>
    <mergeCell ref="A90:A97"/>
    <mergeCell ref="A50:A57"/>
    <mergeCell ref="A58:A65"/>
  </mergeCells>
  <printOptions horizontalCentered="1"/>
  <pageMargins left="1.1811023622047245" right="0.59055118110236227" top="0.78740157480314965" bottom="0.78740157480314965" header="0.31496062992125984" footer="0"/>
  <pageSetup paperSize="9" scale="45" orientation="landscape" r:id="rId1"/>
  <headerFooter differentFirst="1">
    <oddHeader>&amp;C&amp;P</oddHeader>
  </headerFooter>
  <rowBreaks count="5" manualBreakCount="5">
    <brk id="25" max="11" man="1"/>
    <brk id="49" max="11" man="1"/>
    <brk id="73" max="11" man="1"/>
    <brk id="97" max="11" man="1"/>
    <brk id="102" min="12" max="22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2"/>
  <sheetViews>
    <sheetView view="pageBreakPreview" zoomScale="51" zoomScaleNormal="53" zoomScaleSheetLayoutView="51" workbookViewId="0">
      <pane ySplit="5" topLeftCell="A66" activePane="bottomLeft" state="frozen"/>
      <selection pane="bottomLeft" activeCell="A56" sqref="A56"/>
    </sheetView>
  </sheetViews>
  <sheetFormatPr defaultRowHeight="18" x14ac:dyDescent="0.2"/>
  <cols>
    <col min="1" max="1" width="50.140625" customWidth="1"/>
    <col min="2" max="2" width="31.5703125" customWidth="1"/>
    <col min="3" max="3" width="33.28515625" customWidth="1"/>
    <col min="4" max="5" width="16.140625" customWidth="1"/>
    <col min="6" max="6" width="14.85546875" customWidth="1"/>
    <col min="7" max="7" width="13.28515625" customWidth="1"/>
    <col min="8" max="8" width="13.7109375" customWidth="1"/>
    <col min="9" max="9" width="0.7109375" style="13" hidden="1" customWidth="1"/>
    <col min="10" max="10" width="14" hidden="1" customWidth="1"/>
    <col min="11" max="11" width="9.140625" hidden="1" customWidth="1"/>
    <col min="12" max="13" width="18.5703125" customWidth="1"/>
    <col min="20" max="20" width="13.85546875" customWidth="1"/>
    <col min="21" max="21" width="20.140625" customWidth="1"/>
    <col min="22" max="22" width="4.28515625" customWidth="1"/>
    <col min="23" max="23" width="13.28515625" customWidth="1"/>
    <col min="24" max="24" width="14.5703125" customWidth="1"/>
    <col min="25" max="25" width="5.140625" customWidth="1"/>
    <col min="26" max="26" width="12" hidden="1" customWidth="1"/>
    <col min="27" max="27" width="2.140625" customWidth="1"/>
    <col min="28" max="28" width="19.28515625" customWidth="1"/>
    <col min="29" max="29" width="10.85546875" customWidth="1"/>
    <col min="30" max="30" width="37.28515625" customWidth="1"/>
  </cols>
  <sheetData>
    <row r="1" spans="1:29" ht="40.5" customHeight="1" x14ac:dyDescent="0.35">
      <c r="A1" s="241" t="s">
        <v>155</v>
      </c>
      <c r="B1" s="241"/>
      <c r="C1" s="241"/>
      <c r="D1" s="241"/>
      <c r="E1" s="241"/>
      <c r="F1" s="241"/>
      <c r="G1" s="241"/>
      <c r="H1" s="241"/>
      <c r="N1" s="35"/>
      <c r="O1" s="35"/>
      <c r="P1" s="35"/>
      <c r="Q1" s="35"/>
      <c r="R1" s="35"/>
      <c r="S1" s="35"/>
      <c r="T1" s="35"/>
      <c r="U1" s="35"/>
    </row>
    <row r="2" spans="1:29" ht="23.25" x14ac:dyDescent="0.35">
      <c r="N2" s="35"/>
      <c r="O2" s="35"/>
      <c r="P2" s="35"/>
      <c r="Q2" s="35"/>
      <c r="R2" s="35"/>
      <c r="S2" s="35"/>
      <c r="T2" s="35"/>
      <c r="U2" s="35"/>
    </row>
    <row r="3" spans="1:29" ht="26.25" customHeight="1" x14ac:dyDescent="0.35">
      <c r="A3" s="242" t="s">
        <v>19</v>
      </c>
      <c r="B3" s="242" t="s">
        <v>20</v>
      </c>
      <c r="C3" s="242" t="s">
        <v>78</v>
      </c>
      <c r="D3" s="243" t="s">
        <v>21</v>
      </c>
      <c r="E3" s="243"/>
      <c r="F3" s="243"/>
      <c r="G3" s="243"/>
      <c r="H3" s="243"/>
      <c r="I3" s="243"/>
      <c r="J3" s="243"/>
      <c r="K3" s="243"/>
      <c r="L3" s="243"/>
      <c r="M3" s="243"/>
      <c r="N3" s="35"/>
      <c r="O3" s="35"/>
      <c r="P3" s="35"/>
      <c r="Q3" s="35"/>
      <c r="R3" s="35"/>
      <c r="S3" s="35"/>
      <c r="T3" s="35"/>
      <c r="U3" s="35"/>
    </row>
    <row r="4" spans="1:29" ht="56.25" customHeight="1" x14ac:dyDescent="0.35">
      <c r="A4" s="242"/>
      <c r="B4" s="242"/>
      <c r="C4" s="242"/>
      <c r="D4" s="242">
        <v>2019</v>
      </c>
      <c r="E4" s="242">
        <v>2020</v>
      </c>
      <c r="F4" s="242">
        <v>2021</v>
      </c>
      <c r="G4" s="242">
        <v>2022</v>
      </c>
      <c r="H4" s="242">
        <v>2023</v>
      </c>
      <c r="I4" s="28"/>
      <c r="J4" s="25"/>
      <c r="K4" s="25"/>
      <c r="L4" s="301">
        <v>2024</v>
      </c>
      <c r="M4" s="301">
        <v>2025</v>
      </c>
      <c r="N4" s="35"/>
      <c r="O4" s="35"/>
      <c r="P4" s="35"/>
      <c r="Q4" s="35"/>
      <c r="R4" s="35"/>
      <c r="S4" s="35"/>
      <c r="T4" s="35"/>
      <c r="U4" s="35"/>
      <c r="V4" s="24"/>
      <c r="W4" s="24"/>
    </row>
    <row r="5" spans="1:29" ht="19.5" customHeight="1" x14ac:dyDescent="0.35">
      <c r="A5" s="242"/>
      <c r="B5" s="242"/>
      <c r="C5" s="242"/>
      <c r="D5" s="242"/>
      <c r="E5" s="242"/>
      <c r="F5" s="242"/>
      <c r="G5" s="242"/>
      <c r="H5" s="242"/>
      <c r="I5" s="28"/>
      <c r="J5" s="25"/>
      <c r="K5" s="25"/>
      <c r="L5" s="301"/>
      <c r="M5" s="301"/>
      <c r="N5" s="35"/>
      <c r="O5" s="35"/>
      <c r="P5" s="35"/>
      <c r="Q5" s="35"/>
      <c r="R5" s="35"/>
      <c r="S5" s="35"/>
      <c r="T5" s="35"/>
      <c r="U5" s="35"/>
      <c r="V5" s="24"/>
      <c r="W5" s="24"/>
    </row>
    <row r="6" spans="1:29" ht="23.25" x14ac:dyDescent="0.35">
      <c r="A6" s="273" t="s">
        <v>147</v>
      </c>
      <c r="B6" s="273"/>
      <c r="C6" s="273"/>
      <c r="D6" s="273"/>
      <c r="E6" s="273"/>
      <c r="F6" s="273"/>
      <c r="G6" s="273"/>
      <c r="H6" s="273"/>
      <c r="I6" s="28"/>
      <c r="J6" s="25"/>
      <c r="K6" s="25"/>
      <c r="L6" s="25"/>
      <c r="M6" s="25"/>
      <c r="N6" s="35"/>
      <c r="O6" s="35"/>
      <c r="P6" s="35"/>
      <c r="Q6" s="35"/>
      <c r="R6" s="35"/>
      <c r="S6" s="35"/>
      <c r="T6" s="35"/>
      <c r="U6" s="35"/>
      <c r="V6" s="24"/>
      <c r="W6" s="24"/>
    </row>
    <row r="7" spans="1:29" ht="24" thickBot="1" x14ac:dyDescent="0.4">
      <c r="A7" s="273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7" s="273"/>
      <c r="C7" s="273"/>
      <c r="D7" s="273"/>
      <c r="E7" s="273"/>
      <c r="F7" s="273"/>
      <c r="G7" s="273"/>
      <c r="H7" s="273"/>
      <c r="I7" s="28"/>
      <c r="J7" s="25"/>
      <c r="K7" s="25"/>
      <c r="L7" s="25"/>
      <c r="M7" s="25"/>
      <c r="N7" s="35"/>
      <c r="O7" s="35"/>
      <c r="P7" s="35"/>
      <c r="Q7" s="35"/>
      <c r="R7" s="35"/>
      <c r="S7" s="35"/>
      <c r="T7" s="35"/>
      <c r="U7" s="35"/>
      <c r="V7" s="24"/>
      <c r="W7" s="24"/>
    </row>
    <row r="8" spans="1:29" ht="265.5" customHeight="1" x14ac:dyDescent="0.2">
      <c r="A8" s="62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8" s="62" t="s">
        <v>60</v>
      </c>
      <c r="C8" s="62" t="s">
        <v>75</v>
      </c>
      <c r="D8" s="80">
        <v>100</v>
      </c>
      <c r="E8" s="80">
        <v>100</v>
      </c>
      <c r="F8" s="80">
        <v>100</v>
      </c>
      <c r="G8" s="80">
        <v>100</v>
      </c>
      <c r="H8" s="80">
        <v>100</v>
      </c>
      <c r="I8" s="80">
        <v>100</v>
      </c>
      <c r="J8" s="80">
        <v>100</v>
      </c>
      <c r="K8" s="80">
        <v>100</v>
      </c>
      <c r="L8" s="80">
        <v>100</v>
      </c>
      <c r="M8" s="80">
        <v>100</v>
      </c>
      <c r="N8" s="258" t="s">
        <v>190</v>
      </c>
      <c r="O8" s="259"/>
      <c r="P8" s="259"/>
      <c r="Q8" s="259"/>
      <c r="R8" s="259"/>
      <c r="S8" s="259"/>
      <c r="T8" s="259"/>
      <c r="U8" s="260"/>
      <c r="V8" s="24"/>
      <c r="W8" s="24"/>
    </row>
    <row r="9" spans="1:29" ht="78.75" customHeight="1" thickBot="1" x14ac:dyDescent="0.25">
      <c r="A9" s="62" t="str">
        <f>'Приложение 1'!B15</f>
        <v>1.1.2. Уровень фактической обеспеченности библиотеками от нормативной потребности в библиотеках;</v>
      </c>
      <c r="B9" s="62" t="s">
        <v>60</v>
      </c>
      <c r="C9" s="62" t="s">
        <v>75</v>
      </c>
      <c r="D9" s="80">
        <v>100</v>
      </c>
      <c r="E9" s="80">
        <v>100</v>
      </c>
      <c r="F9" s="80">
        <v>100</v>
      </c>
      <c r="G9" s="80">
        <v>100</v>
      </c>
      <c r="H9" s="80">
        <v>100</v>
      </c>
      <c r="I9" s="80">
        <v>100</v>
      </c>
      <c r="J9" s="80">
        <v>100</v>
      </c>
      <c r="K9" s="80">
        <v>100</v>
      </c>
      <c r="L9" s="80">
        <v>100</v>
      </c>
      <c r="M9" s="80">
        <v>100</v>
      </c>
      <c r="N9" s="264"/>
      <c r="O9" s="265"/>
      <c r="P9" s="265"/>
      <c r="Q9" s="265"/>
      <c r="R9" s="265"/>
      <c r="S9" s="265"/>
      <c r="T9" s="265"/>
      <c r="U9" s="266"/>
      <c r="V9" s="24"/>
      <c r="W9" s="24"/>
    </row>
    <row r="10" spans="1:29" ht="101.25" customHeight="1" x14ac:dyDescent="0.2">
      <c r="A10" s="62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0" s="62" t="s">
        <v>62</v>
      </c>
      <c r="C10" s="62" t="s">
        <v>75</v>
      </c>
      <c r="D10" s="63">
        <v>100</v>
      </c>
      <c r="E10" s="63">
        <v>100</v>
      </c>
      <c r="F10" s="63">
        <v>100</v>
      </c>
      <c r="G10" s="63">
        <v>100</v>
      </c>
      <c r="H10" s="63">
        <v>100</v>
      </c>
      <c r="I10" s="63">
        <v>100</v>
      </c>
      <c r="J10" s="63">
        <v>100</v>
      </c>
      <c r="K10" s="63">
        <v>100</v>
      </c>
      <c r="L10" s="63">
        <v>100</v>
      </c>
      <c r="M10" s="63">
        <v>100</v>
      </c>
      <c r="N10" s="258" t="s">
        <v>191</v>
      </c>
      <c r="O10" s="259"/>
      <c r="P10" s="259"/>
      <c r="Q10" s="259"/>
      <c r="R10" s="259"/>
      <c r="S10" s="259"/>
      <c r="T10" s="259"/>
      <c r="U10" s="260"/>
      <c r="V10" s="258" t="s">
        <v>162</v>
      </c>
      <c r="W10" s="259"/>
      <c r="X10" s="259"/>
      <c r="Y10" s="259"/>
      <c r="Z10" s="259"/>
      <c r="AA10" s="259"/>
      <c r="AB10" s="259"/>
      <c r="AC10" s="260"/>
    </row>
    <row r="11" spans="1:29" ht="68.25" customHeight="1" x14ac:dyDescent="0.2">
      <c r="A11" s="77"/>
      <c r="B11" s="77"/>
      <c r="C11" s="77" t="s">
        <v>76</v>
      </c>
      <c r="D11" s="81"/>
      <c r="E11" s="81"/>
      <c r="F11" s="81"/>
      <c r="G11" s="81"/>
      <c r="H11" s="81"/>
      <c r="I11" s="82"/>
      <c r="J11" s="83"/>
      <c r="K11" s="83"/>
      <c r="L11" s="83"/>
      <c r="M11" s="84"/>
      <c r="N11" s="261"/>
      <c r="O11" s="262"/>
      <c r="P11" s="262"/>
      <c r="Q11" s="262"/>
      <c r="R11" s="262"/>
      <c r="S11" s="262"/>
      <c r="T11" s="262"/>
      <c r="U11" s="263"/>
      <c r="V11" s="261"/>
      <c r="W11" s="262"/>
      <c r="X11" s="262"/>
      <c r="Y11" s="262"/>
      <c r="Z11" s="262"/>
      <c r="AA11" s="262"/>
      <c r="AB11" s="262"/>
      <c r="AC11" s="263"/>
    </row>
    <row r="12" spans="1:29" ht="63.75" customHeight="1" thickBot="1" x14ac:dyDescent="0.25">
      <c r="A12" s="77"/>
      <c r="B12" s="77"/>
      <c r="C12" s="77" t="s">
        <v>77</v>
      </c>
      <c r="D12" s="85"/>
      <c r="E12" s="85"/>
      <c r="F12" s="85"/>
      <c r="G12" s="85"/>
      <c r="H12" s="85"/>
      <c r="I12" s="82"/>
      <c r="J12" s="83"/>
      <c r="K12" s="83"/>
      <c r="L12" s="83"/>
      <c r="M12" s="84"/>
      <c r="N12" s="264"/>
      <c r="O12" s="265"/>
      <c r="P12" s="265"/>
      <c r="Q12" s="265"/>
      <c r="R12" s="265"/>
      <c r="S12" s="265"/>
      <c r="T12" s="265"/>
      <c r="U12" s="266"/>
      <c r="V12" s="264"/>
      <c r="W12" s="265"/>
      <c r="X12" s="265"/>
      <c r="Y12" s="265"/>
      <c r="Z12" s="265"/>
      <c r="AA12" s="265"/>
      <c r="AB12" s="265"/>
      <c r="AC12" s="266"/>
    </row>
    <row r="13" spans="1:29" ht="79.5" customHeight="1" x14ac:dyDescent="0.2">
      <c r="A13" s="62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3" s="62" t="s">
        <v>64</v>
      </c>
      <c r="C13" s="62" t="s">
        <v>79</v>
      </c>
      <c r="D13" s="80">
        <f t="shared" ref="D13:M13" si="0">D14/D20*100</f>
        <v>96.00324061571699</v>
      </c>
      <c r="E13" s="80">
        <f t="shared" si="0"/>
        <v>96.111261139616516</v>
      </c>
      <c r="F13" s="80">
        <f t="shared" si="0"/>
        <v>96.246286794490956</v>
      </c>
      <c r="G13" s="80">
        <f t="shared" si="0"/>
        <v>96.381312449365382</v>
      </c>
      <c r="H13" s="80">
        <f t="shared" si="0"/>
        <v>96.516338104239807</v>
      </c>
      <c r="I13" s="80">
        <f t="shared" si="0"/>
        <v>96.516338104239807</v>
      </c>
      <c r="J13" s="80">
        <f t="shared" si="0"/>
        <v>96.516338104239807</v>
      </c>
      <c r="K13" s="80">
        <f t="shared" si="0"/>
        <v>96.516338104239807</v>
      </c>
      <c r="L13" s="80">
        <f t="shared" si="0"/>
        <v>96.651363759114233</v>
      </c>
      <c r="M13" s="86">
        <f t="shared" si="0"/>
        <v>96.786389413988658</v>
      </c>
      <c r="N13" s="258" t="s">
        <v>193</v>
      </c>
      <c r="O13" s="259"/>
      <c r="P13" s="259"/>
      <c r="Q13" s="259"/>
      <c r="R13" s="259"/>
      <c r="S13" s="259"/>
      <c r="T13" s="259"/>
      <c r="U13" s="260"/>
      <c r="V13" s="258" t="s">
        <v>162</v>
      </c>
      <c r="W13" s="259"/>
      <c r="X13" s="259"/>
      <c r="Y13" s="259"/>
      <c r="Z13" s="259"/>
      <c r="AA13" s="259"/>
      <c r="AB13" s="259"/>
      <c r="AC13" s="260"/>
    </row>
    <row r="14" spans="1:29" ht="42.75" customHeight="1" x14ac:dyDescent="0.2">
      <c r="A14" s="77"/>
      <c r="B14" s="77" t="s">
        <v>80</v>
      </c>
      <c r="C14" s="77" t="s">
        <v>0</v>
      </c>
      <c r="D14" s="12">
        <f t="shared" ref="D14:M14" si="1">SUM(D15:D19)</f>
        <v>3555</v>
      </c>
      <c r="E14" s="12">
        <f t="shared" si="1"/>
        <v>3559</v>
      </c>
      <c r="F14" s="12">
        <f t="shared" si="1"/>
        <v>3564</v>
      </c>
      <c r="G14" s="12">
        <f t="shared" si="1"/>
        <v>3569</v>
      </c>
      <c r="H14" s="12">
        <f t="shared" si="1"/>
        <v>3574</v>
      </c>
      <c r="I14" s="12">
        <f t="shared" si="1"/>
        <v>3574</v>
      </c>
      <c r="J14" s="12">
        <f t="shared" si="1"/>
        <v>3574</v>
      </c>
      <c r="K14" s="12">
        <f t="shared" si="1"/>
        <v>3574</v>
      </c>
      <c r="L14" s="12">
        <f t="shared" si="1"/>
        <v>3579</v>
      </c>
      <c r="M14" s="87">
        <f t="shared" si="1"/>
        <v>3584</v>
      </c>
      <c r="N14" s="261"/>
      <c r="O14" s="262"/>
      <c r="P14" s="262"/>
      <c r="Q14" s="262"/>
      <c r="R14" s="262"/>
      <c r="S14" s="262"/>
      <c r="T14" s="262"/>
      <c r="U14" s="263"/>
      <c r="V14" s="261"/>
      <c r="W14" s="262"/>
      <c r="X14" s="262"/>
      <c r="Y14" s="262"/>
      <c r="Z14" s="262"/>
      <c r="AA14" s="262"/>
      <c r="AB14" s="262"/>
      <c r="AC14" s="263"/>
    </row>
    <row r="15" spans="1:29" ht="27" customHeight="1" x14ac:dyDescent="0.2">
      <c r="A15" s="77"/>
      <c r="B15" s="77"/>
      <c r="C15" s="77" t="s">
        <v>81</v>
      </c>
      <c r="D15" s="12">
        <v>1152</v>
      </c>
      <c r="E15" s="12">
        <v>1153</v>
      </c>
      <c r="F15" s="12">
        <v>1154</v>
      </c>
      <c r="G15" s="12">
        <v>1155</v>
      </c>
      <c r="H15" s="12">
        <v>1156</v>
      </c>
      <c r="I15" s="12">
        <v>1156</v>
      </c>
      <c r="J15" s="12">
        <v>1156</v>
      </c>
      <c r="K15" s="12">
        <v>1156</v>
      </c>
      <c r="L15" s="12">
        <v>1157</v>
      </c>
      <c r="M15" s="87">
        <v>1158</v>
      </c>
      <c r="N15" s="261"/>
      <c r="O15" s="262"/>
      <c r="P15" s="262"/>
      <c r="Q15" s="262"/>
      <c r="R15" s="262"/>
      <c r="S15" s="262"/>
      <c r="T15" s="262"/>
      <c r="U15" s="263"/>
      <c r="V15" s="261"/>
      <c r="W15" s="262"/>
      <c r="X15" s="262"/>
      <c r="Y15" s="262"/>
      <c r="Z15" s="262"/>
      <c r="AA15" s="262"/>
      <c r="AB15" s="262"/>
      <c r="AC15" s="263"/>
    </row>
    <row r="16" spans="1:29" ht="27.75" customHeight="1" x14ac:dyDescent="0.2">
      <c r="A16" s="77"/>
      <c r="B16" s="77"/>
      <c r="C16" s="77" t="s">
        <v>82</v>
      </c>
      <c r="D16" s="12">
        <v>576</v>
      </c>
      <c r="E16" s="12">
        <v>577</v>
      </c>
      <c r="F16" s="12">
        <v>578</v>
      </c>
      <c r="G16" s="12">
        <v>579</v>
      </c>
      <c r="H16" s="12">
        <v>580</v>
      </c>
      <c r="I16" s="12">
        <v>580</v>
      </c>
      <c r="J16" s="12">
        <v>580</v>
      </c>
      <c r="K16" s="12">
        <v>580</v>
      </c>
      <c r="L16" s="12">
        <v>581</v>
      </c>
      <c r="M16" s="87">
        <v>582</v>
      </c>
      <c r="N16" s="261"/>
      <c r="O16" s="262"/>
      <c r="P16" s="262"/>
      <c r="Q16" s="262"/>
      <c r="R16" s="262"/>
      <c r="S16" s="262"/>
      <c r="T16" s="262"/>
      <c r="U16" s="263"/>
      <c r="V16" s="261"/>
      <c r="W16" s="262"/>
      <c r="X16" s="262"/>
      <c r="Y16" s="262"/>
      <c r="Z16" s="262"/>
      <c r="AA16" s="262"/>
      <c r="AB16" s="262"/>
      <c r="AC16" s="263"/>
    </row>
    <row r="17" spans="1:29" ht="24.75" customHeight="1" x14ac:dyDescent="0.2">
      <c r="A17" s="77"/>
      <c r="B17" s="77"/>
      <c r="C17" s="77" t="s">
        <v>83</v>
      </c>
      <c r="D17" s="12">
        <v>432</v>
      </c>
      <c r="E17" s="12">
        <v>433</v>
      </c>
      <c r="F17" s="12">
        <v>434</v>
      </c>
      <c r="G17" s="12">
        <v>435</v>
      </c>
      <c r="H17" s="12">
        <v>436</v>
      </c>
      <c r="I17" s="12">
        <v>436</v>
      </c>
      <c r="J17" s="12">
        <v>436</v>
      </c>
      <c r="K17" s="12">
        <v>436</v>
      </c>
      <c r="L17" s="12">
        <v>437</v>
      </c>
      <c r="M17" s="87">
        <v>438</v>
      </c>
      <c r="N17" s="261"/>
      <c r="O17" s="262"/>
      <c r="P17" s="262"/>
      <c r="Q17" s="262"/>
      <c r="R17" s="262"/>
      <c r="S17" s="262"/>
      <c r="T17" s="262"/>
      <c r="U17" s="263"/>
      <c r="V17" s="261"/>
      <c r="W17" s="262"/>
      <c r="X17" s="262"/>
      <c r="Y17" s="262"/>
      <c r="Z17" s="262"/>
      <c r="AA17" s="262"/>
      <c r="AB17" s="262"/>
      <c r="AC17" s="263"/>
    </row>
    <row r="18" spans="1:29" ht="24" customHeight="1" x14ac:dyDescent="0.2">
      <c r="A18" s="77"/>
      <c r="B18" s="77"/>
      <c r="C18" s="77" t="s">
        <v>84</v>
      </c>
      <c r="D18" s="12">
        <v>243</v>
      </c>
      <c r="E18" s="12">
        <v>243</v>
      </c>
      <c r="F18" s="12">
        <v>244</v>
      </c>
      <c r="G18" s="12">
        <v>245</v>
      </c>
      <c r="H18" s="12">
        <v>246</v>
      </c>
      <c r="I18" s="12">
        <v>246</v>
      </c>
      <c r="J18" s="12">
        <v>246</v>
      </c>
      <c r="K18" s="12">
        <v>246</v>
      </c>
      <c r="L18" s="12">
        <v>247</v>
      </c>
      <c r="M18" s="87">
        <v>248</v>
      </c>
      <c r="N18" s="261"/>
      <c r="O18" s="262"/>
      <c r="P18" s="262"/>
      <c r="Q18" s="262"/>
      <c r="R18" s="262"/>
      <c r="S18" s="262"/>
      <c r="T18" s="262"/>
      <c r="U18" s="263"/>
      <c r="V18" s="261"/>
      <c r="W18" s="262"/>
      <c r="X18" s="262"/>
      <c r="Y18" s="262"/>
      <c r="Z18" s="262"/>
      <c r="AA18" s="262"/>
      <c r="AB18" s="262"/>
      <c r="AC18" s="263"/>
    </row>
    <row r="19" spans="1:29" ht="27.75" customHeight="1" x14ac:dyDescent="0.2">
      <c r="A19" s="77"/>
      <c r="B19" s="77"/>
      <c r="C19" s="77" t="s">
        <v>106</v>
      </c>
      <c r="D19" s="12">
        <v>1152</v>
      </c>
      <c r="E19" s="12">
        <v>1153</v>
      </c>
      <c r="F19" s="12">
        <v>1154</v>
      </c>
      <c r="G19" s="12">
        <v>1155</v>
      </c>
      <c r="H19" s="12">
        <v>1156</v>
      </c>
      <c r="I19" s="12">
        <v>1156</v>
      </c>
      <c r="J19" s="12">
        <v>1156</v>
      </c>
      <c r="K19" s="12">
        <v>1156</v>
      </c>
      <c r="L19" s="12">
        <v>1157</v>
      </c>
      <c r="M19" s="87">
        <v>1158</v>
      </c>
      <c r="N19" s="261"/>
      <c r="O19" s="262"/>
      <c r="P19" s="262"/>
      <c r="Q19" s="262"/>
      <c r="R19" s="262"/>
      <c r="S19" s="262"/>
      <c r="T19" s="262"/>
      <c r="U19" s="263"/>
      <c r="V19" s="261"/>
      <c r="W19" s="262"/>
      <c r="X19" s="262"/>
      <c r="Y19" s="262"/>
      <c r="Z19" s="262"/>
      <c r="AA19" s="262"/>
      <c r="AB19" s="262"/>
      <c r="AC19" s="263"/>
    </row>
    <row r="20" spans="1:29" ht="42.75" customHeight="1" x14ac:dyDescent="0.2">
      <c r="A20" s="77"/>
      <c r="B20" s="77" t="s">
        <v>86</v>
      </c>
      <c r="C20" s="77" t="s">
        <v>0</v>
      </c>
      <c r="D20" s="12">
        <f>SUM(D21:D25)</f>
        <v>3703</v>
      </c>
      <c r="E20" s="12">
        <f t="shared" ref="E20:M20" si="2">SUM(E21:E25)</f>
        <v>3703</v>
      </c>
      <c r="F20" s="12">
        <f t="shared" si="2"/>
        <v>3703</v>
      </c>
      <c r="G20" s="12">
        <f t="shared" si="2"/>
        <v>3703</v>
      </c>
      <c r="H20" s="12">
        <f t="shared" si="2"/>
        <v>3703</v>
      </c>
      <c r="I20" s="12">
        <f t="shared" si="2"/>
        <v>3703</v>
      </c>
      <c r="J20" s="12">
        <f t="shared" si="2"/>
        <v>3703</v>
      </c>
      <c r="K20" s="12">
        <f t="shared" si="2"/>
        <v>3703</v>
      </c>
      <c r="L20" s="12">
        <f>SUM(L21:L25)</f>
        <v>3703</v>
      </c>
      <c r="M20" s="87">
        <f t="shared" si="2"/>
        <v>3703</v>
      </c>
      <c r="N20" s="261"/>
      <c r="O20" s="262"/>
      <c r="P20" s="262"/>
      <c r="Q20" s="262"/>
      <c r="R20" s="262"/>
      <c r="S20" s="262"/>
      <c r="T20" s="262"/>
      <c r="U20" s="263"/>
      <c r="V20" s="261"/>
      <c r="W20" s="262"/>
      <c r="X20" s="262"/>
      <c r="Y20" s="262"/>
      <c r="Z20" s="262"/>
      <c r="AA20" s="262"/>
      <c r="AB20" s="262"/>
      <c r="AC20" s="263"/>
    </row>
    <row r="21" spans="1:29" ht="27" customHeight="1" x14ac:dyDescent="0.2">
      <c r="A21" s="77"/>
      <c r="B21" s="77"/>
      <c r="C21" s="77" t="s">
        <v>81</v>
      </c>
      <c r="D21" s="12">
        <v>1200</v>
      </c>
      <c r="E21" s="12">
        <v>1200</v>
      </c>
      <c r="F21" s="12">
        <v>1200</v>
      </c>
      <c r="G21" s="12">
        <v>1200</v>
      </c>
      <c r="H21" s="12">
        <v>1200</v>
      </c>
      <c r="I21" s="12">
        <v>1200</v>
      </c>
      <c r="J21" s="12">
        <v>1200</v>
      </c>
      <c r="K21" s="12">
        <v>1200</v>
      </c>
      <c r="L21" s="12">
        <v>1200</v>
      </c>
      <c r="M21" s="87">
        <v>1200</v>
      </c>
      <c r="N21" s="261"/>
      <c r="O21" s="262"/>
      <c r="P21" s="262"/>
      <c r="Q21" s="262"/>
      <c r="R21" s="262"/>
      <c r="S21" s="262"/>
      <c r="T21" s="262"/>
      <c r="U21" s="263"/>
      <c r="V21" s="261"/>
      <c r="W21" s="262"/>
      <c r="X21" s="262"/>
      <c r="Y21" s="262"/>
      <c r="Z21" s="262"/>
      <c r="AA21" s="262"/>
      <c r="AB21" s="262"/>
      <c r="AC21" s="263"/>
    </row>
    <row r="22" spans="1:29" ht="21" customHeight="1" x14ac:dyDescent="0.2">
      <c r="A22" s="77"/>
      <c r="B22" s="77"/>
      <c r="C22" s="77" t="s">
        <v>82</v>
      </c>
      <c r="D22" s="12">
        <v>600</v>
      </c>
      <c r="E22" s="12">
        <v>600</v>
      </c>
      <c r="F22" s="12">
        <v>600</v>
      </c>
      <c r="G22" s="12">
        <v>600</v>
      </c>
      <c r="H22" s="12">
        <v>600</v>
      </c>
      <c r="I22" s="12">
        <v>600</v>
      </c>
      <c r="J22" s="12">
        <v>600</v>
      </c>
      <c r="K22" s="12">
        <v>600</v>
      </c>
      <c r="L22" s="12">
        <v>600</v>
      </c>
      <c r="M22" s="87">
        <v>600</v>
      </c>
      <c r="N22" s="261"/>
      <c r="O22" s="262"/>
      <c r="P22" s="262"/>
      <c r="Q22" s="262"/>
      <c r="R22" s="262"/>
      <c r="S22" s="262"/>
      <c r="T22" s="262"/>
      <c r="U22" s="263"/>
      <c r="V22" s="261"/>
      <c r="W22" s="262"/>
      <c r="X22" s="262"/>
      <c r="Y22" s="262"/>
      <c r="Z22" s="262"/>
      <c r="AA22" s="262"/>
      <c r="AB22" s="262"/>
      <c r="AC22" s="263"/>
    </row>
    <row r="23" spans="1:29" ht="21.75" customHeight="1" x14ac:dyDescent="0.2">
      <c r="A23" s="77"/>
      <c r="B23" s="77"/>
      <c r="C23" s="77" t="s">
        <v>83</v>
      </c>
      <c r="D23" s="12">
        <v>450</v>
      </c>
      <c r="E23" s="12">
        <v>450</v>
      </c>
      <c r="F23" s="12">
        <v>450</v>
      </c>
      <c r="G23" s="12">
        <v>450</v>
      </c>
      <c r="H23" s="12">
        <v>450</v>
      </c>
      <c r="I23" s="12">
        <v>450</v>
      </c>
      <c r="J23" s="12">
        <v>450</v>
      </c>
      <c r="K23" s="12">
        <v>450</v>
      </c>
      <c r="L23" s="12">
        <v>450</v>
      </c>
      <c r="M23" s="87">
        <v>450</v>
      </c>
      <c r="N23" s="261"/>
      <c r="O23" s="262"/>
      <c r="P23" s="262"/>
      <c r="Q23" s="262"/>
      <c r="R23" s="262"/>
      <c r="S23" s="262"/>
      <c r="T23" s="262"/>
      <c r="U23" s="263"/>
      <c r="V23" s="261"/>
      <c r="W23" s="262"/>
      <c r="X23" s="262"/>
      <c r="Y23" s="262"/>
      <c r="Z23" s="262"/>
      <c r="AA23" s="262"/>
      <c r="AB23" s="262"/>
      <c r="AC23" s="263"/>
    </row>
    <row r="24" spans="1:29" ht="24.75" customHeight="1" thickBot="1" x14ac:dyDescent="0.25">
      <c r="A24" s="77"/>
      <c r="B24" s="77"/>
      <c r="C24" s="77" t="s">
        <v>84</v>
      </c>
      <c r="D24" s="12">
        <v>253</v>
      </c>
      <c r="E24" s="12">
        <v>253</v>
      </c>
      <c r="F24" s="12">
        <v>253</v>
      </c>
      <c r="G24" s="12">
        <v>253</v>
      </c>
      <c r="H24" s="12">
        <v>253</v>
      </c>
      <c r="I24" s="12">
        <v>253</v>
      </c>
      <c r="J24" s="12">
        <v>253</v>
      </c>
      <c r="K24" s="12">
        <v>253</v>
      </c>
      <c r="L24" s="12">
        <v>253</v>
      </c>
      <c r="M24" s="87">
        <v>253</v>
      </c>
      <c r="N24" s="261"/>
      <c r="O24" s="262"/>
      <c r="P24" s="262"/>
      <c r="Q24" s="262"/>
      <c r="R24" s="262"/>
      <c r="S24" s="262"/>
      <c r="T24" s="262"/>
      <c r="U24" s="263"/>
      <c r="V24" s="264"/>
      <c r="W24" s="265"/>
      <c r="X24" s="265"/>
      <c r="Y24" s="265"/>
      <c r="Z24" s="265"/>
      <c r="AA24" s="265"/>
      <c r="AB24" s="265"/>
      <c r="AC24" s="266"/>
    </row>
    <row r="25" spans="1:29" ht="23.25" customHeight="1" thickBot="1" x14ac:dyDescent="0.25">
      <c r="A25" s="77"/>
      <c r="B25" s="77"/>
      <c r="C25" s="77" t="s">
        <v>106</v>
      </c>
      <c r="D25" s="12">
        <v>1200</v>
      </c>
      <c r="E25" s="12">
        <v>1200</v>
      </c>
      <c r="F25" s="12">
        <v>1200</v>
      </c>
      <c r="G25" s="12">
        <v>1200</v>
      </c>
      <c r="H25" s="12">
        <v>1200</v>
      </c>
      <c r="I25" s="12">
        <v>1200</v>
      </c>
      <c r="J25" s="12">
        <v>1200</v>
      </c>
      <c r="K25" s="12">
        <v>1200</v>
      </c>
      <c r="L25" s="12">
        <v>1200</v>
      </c>
      <c r="M25" s="87">
        <v>1200</v>
      </c>
      <c r="N25" s="264"/>
      <c r="O25" s="265"/>
      <c r="P25" s="265"/>
      <c r="Q25" s="265"/>
      <c r="R25" s="265"/>
      <c r="S25" s="265"/>
      <c r="T25" s="265"/>
      <c r="U25" s="266"/>
      <c r="V25" s="24"/>
      <c r="W25" s="24"/>
    </row>
    <row r="26" spans="1:29" ht="120.75" customHeight="1" x14ac:dyDescent="0.2">
      <c r="A26" s="62" t="str">
        <f>'Приложение 1'!B18</f>
        <v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62" t="s">
        <v>143</v>
      </c>
      <c r="C26" s="62" t="s">
        <v>105</v>
      </c>
      <c r="D26" s="80">
        <f t="shared" ref="D26:M26" si="3">D27/D31*100</f>
        <v>7.4074074074074066</v>
      </c>
      <c r="E26" s="80">
        <f t="shared" si="3"/>
        <v>7.4074074074074066</v>
      </c>
      <c r="F26" s="80">
        <f t="shared" si="3"/>
        <v>7.4074074074074066</v>
      </c>
      <c r="G26" s="80">
        <f t="shared" si="3"/>
        <v>7.4074074074074066</v>
      </c>
      <c r="H26" s="80">
        <f t="shared" si="3"/>
        <v>7.4074074074074066</v>
      </c>
      <c r="I26" s="80">
        <f t="shared" si="3"/>
        <v>7.4074074074074066</v>
      </c>
      <c r="J26" s="80">
        <f t="shared" si="3"/>
        <v>7.4074074074074066</v>
      </c>
      <c r="K26" s="80">
        <f t="shared" si="3"/>
        <v>7.4074074074074066</v>
      </c>
      <c r="L26" s="80">
        <f t="shared" si="3"/>
        <v>7.4074074074074066</v>
      </c>
      <c r="M26" s="86">
        <f t="shared" si="3"/>
        <v>7.4074074074074066</v>
      </c>
      <c r="N26" s="258" t="s">
        <v>192</v>
      </c>
      <c r="O26" s="259"/>
      <c r="P26" s="259"/>
      <c r="Q26" s="259"/>
      <c r="R26" s="259"/>
      <c r="S26" s="259"/>
      <c r="T26" s="259"/>
      <c r="U26" s="260"/>
      <c r="V26" s="258" t="s">
        <v>167</v>
      </c>
      <c r="W26" s="259"/>
      <c r="X26" s="259"/>
      <c r="Y26" s="259"/>
      <c r="Z26" s="259"/>
      <c r="AA26" s="259"/>
      <c r="AB26" s="259"/>
      <c r="AC26" s="260"/>
    </row>
    <row r="27" spans="1:29" ht="111.75" customHeight="1" x14ac:dyDescent="0.2">
      <c r="A27" s="77"/>
      <c r="B27" s="77" t="s">
        <v>142</v>
      </c>
      <c r="C27" s="77" t="s">
        <v>0</v>
      </c>
      <c r="D27" s="77">
        <f>D28+D29+D30</f>
        <v>2</v>
      </c>
      <c r="E27" s="77">
        <f t="shared" ref="E27:M27" si="4">E28+E29+E30</f>
        <v>2</v>
      </c>
      <c r="F27" s="77">
        <f t="shared" si="4"/>
        <v>2</v>
      </c>
      <c r="G27" s="77">
        <f t="shared" si="4"/>
        <v>2</v>
      </c>
      <c r="H27" s="77">
        <f t="shared" si="4"/>
        <v>2</v>
      </c>
      <c r="I27" s="77">
        <f t="shared" si="4"/>
        <v>2</v>
      </c>
      <c r="J27" s="77">
        <f t="shared" si="4"/>
        <v>2</v>
      </c>
      <c r="K27" s="77">
        <f t="shared" si="4"/>
        <v>2</v>
      </c>
      <c r="L27" s="77">
        <f t="shared" si="4"/>
        <v>2</v>
      </c>
      <c r="M27" s="88">
        <f t="shared" si="4"/>
        <v>2</v>
      </c>
      <c r="N27" s="261"/>
      <c r="O27" s="262"/>
      <c r="P27" s="262"/>
      <c r="Q27" s="262"/>
      <c r="R27" s="262"/>
      <c r="S27" s="262"/>
      <c r="T27" s="262"/>
      <c r="U27" s="263"/>
      <c r="V27" s="261"/>
      <c r="W27" s="262"/>
      <c r="X27" s="262"/>
      <c r="Y27" s="262"/>
      <c r="Z27" s="262"/>
      <c r="AA27" s="262"/>
      <c r="AB27" s="262"/>
      <c r="AC27" s="263"/>
    </row>
    <row r="28" spans="1:29" ht="27" customHeight="1" x14ac:dyDescent="0.2">
      <c r="A28" s="77"/>
      <c r="B28" s="77"/>
      <c r="C28" s="77" t="s">
        <v>81</v>
      </c>
      <c r="D28" s="77">
        <v>2</v>
      </c>
      <c r="E28" s="77">
        <v>2</v>
      </c>
      <c r="F28" s="77">
        <v>2</v>
      </c>
      <c r="G28" s="77">
        <v>2</v>
      </c>
      <c r="H28" s="77">
        <v>2</v>
      </c>
      <c r="I28" s="77">
        <v>2</v>
      </c>
      <c r="J28" s="77">
        <v>2</v>
      </c>
      <c r="K28" s="77">
        <v>2</v>
      </c>
      <c r="L28" s="77">
        <v>2</v>
      </c>
      <c r="M28" s="88">
        <v>2</v>
      </c>
      <c r="N28" s="261"/>
      <c r="O28" s="262"/>
      <c r="P28" s="262"/>
      <c r="Q28" s="262"/>
      <c r="R28" s="262"/>
      <c r="S28" s="262"/>
      <c r="T28" s="262"/>
      <c r="U28" s="263"/>
      <c r="V28" s="261"/>
      <c r="W28" s="262"/>
      <c r="X28" s="262"/>
      <c r="Y28" s="262"/>
      <c r="Z28" s="262"/>
      <c r="AA28" s="262"/>
      <c r="AB28" s="262"/>
      <c r="AC28" s="263"/>
    </row>
    <row r="29" spans="1:29" ht="27.75" customHeight="1" x14ac:dyDescent="0.2">
      <c r="A29" s="77"/>
      <c r="B29" s="77"/>
      <c r="C29" s="77" t="s">
        <v>82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88">
        <v>0</v>
      </c>
      <c r="N29" s="261"/>
      <c r="O29" s="262"/>
      <c r="P29" s="262"/>
      <c r="Q29" s="262"/>
      <c r="R29" s="262"/>
      <c r="S29" s="262"/>
      <c r="T29" s="262"/>
      <c r="U29" s="263"/>
      <c r="V29" s="261"/>
      <c r="W29" s="262"/>
      <c r="X29" s="262"/>
      <c r="Y29" s="262"/>
      <c r="Z29" s="262"/>
      <c r="AA29" s="262"/>
      <c r="AB29" s="262"/>
      <c r="AC29" s="263"/>
    </row>
    <row r="30" spans="1:29" ht="27.75" customHeight="1" x14ac:dyDescent="0.2">
      <c r="A30" s="77"/>
      <c r="B30" s="77"/>
      <c r="C30" s="77" t="s">
        <v>106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88">
        <v>0</v>
      </c>
      <c r="N30" s="261"/>
      <c r="O30" s="262"/>
      <c r="P30" s="262"/>
      <c r="Q30" s="262"/>
      <c r="R30" s="262"/>
      <c r="S30" s="262"/>
      <c r="T30" s="262"/>
      <c r="U30" s="263"/>
      <c r="V30" s="261"/>
      <c r="W30" s="262"/>
      <c r="X30" s="262"/>
      <c r="Y30" s="262"/>
      <c r="Z30" s="262"/>
      <c r="AA30" s="262"/>
      <c r="AB30" s="262"/>
      <c r="AC30" s="263"/>
    </row>
    <row r="31" spans="1:29" ht="24.75" customHeight="1" x14ac:dyDescent="0.2">
      <c r="A31" s="77"/>
      <c r="B31" s="77" t="s">
        <v>88</v>
      </c>
      <c r="C31" s="77" t="s">
        <v>0</v>
      </c>
      <c r="D31" s="77">
        <f t="shared" ref="D31:M31" si="5">SUM(D32:D35)</f>
        <v>27</v>
      </c>
      <c r="E31" s="77">
        <f t="shared" si="5"/>
        <v>27</v>
      </c>
      <c r="F31" s="77">
        <f t="shared" si="5"/>
        <v>27</v>
      </c>
      <c r="G31" s="77">
        <f t="shared" si="5"/>
        <v>27</v>
      </c>
      <c r="H31" s="77">
        <f t="shared" si="5"/>
        <v>27</v>
      </c>
      <c r="I31" s="77">
        <f t="shared" si="5"/>
        <v>27</v>
      </c>
      <c r="J31" s="77">
        <f t="shared" si="5"/>
        <v>27</v>
      </c>
      <c r="K31" s="77">
        <f t="shared" si="5"/>
        <v>27</v>
      </c>
      <c r="L31" s="77">
        <f t="shared" si="5"/>
        <v>27</v>
      </c>
      <c r="M31" s="88">
        <f t="shared" si="5"/>
        <v>27</v>
      </c>
      <c r="N31" s="261"/>
      <c r="O31" s="262"/>
      <c r="P31" s="262"/>
      <c r="Q31" s="262"/>
      <c r="R31" s="262"/>
      <c r="S31" s="262"/>
      <c r="T31" s="262"/>
      <c r="U31" s="263"/>
      <c r="V31" s="261"/>
      <c r="W31" s="262"/>
      <c r="X31" s="262"/>
      <c r="Y31" s="262"/>
      <c r="Z31" s="262"/>
      <c r="AA31" s="262"/>
      <c r="AB31" s="262"/>
      <c r="AC31" s="263"/>
    </row>
    <row r="32" spans="1:29" ht="27" customHeight="1" x14ac:dyDescent="0.2">
      <c r="A32" s="77"/>
      <c r="B32" s="77"/>
      <c r="C32" s="77" t="s">
        <v>81</v>
      </c>
      <c r="D32" s="77">
        <v>9</v>
      </c>
      <c r="E32" s="77">
        <v>9</v>
      </c>
      <c r="F32" s="77">
        <v>9</v>
      </c>
      <c r="G32" s="77">
        <v>9</v>
      </c>
      <c r="H32" s="77">
        <v>9</v>
      </c>
      <c r="I32" s="77">
        <v>9</v>
      </c>
      <c r="J32" s="77">
        <v>9</v>
      </c>
      <c r="K32" s="77">
        <v>9</v>
      </c>
      <c r="L32" s="77">
        <v>9</v>
      </c>
      <c r="M32" s="88">
        <v>9</v>
      </c>
      <c r="N32" s="261"/>
      <c r="O32" s="262"/>
      <c r="P32" s="262"/>
      <c r="Q32" s="262"/>
      <c r="R32" s="262"/>
      <c r="S32" s="262"/>
      <c r="T32" s="262"/>
      <c r="U32" s="263"/>
      <c r="V32" s="261"/>
      <c r="W32" s="262"/>
      <c r="X32" s="262"/>
      <c r="Y32" s="262"/>
      <c r="Z32" s="262"/>
      <c r="AA32" s="262"/>
      <c r="AB32" s="262"/>
      <c r="AC32" s="263"/>
    </row>
    <row r="33" spans="1:30" ht="27.75" customHeight="1" x14ac:dyDescent="0.2">
      <c r="A33" s="77"/>
      <c r="B33" s="77"/>
      <c r="C33" s="77" t="s">
        <v>82</v>
      </c>
      <c r="D33" s="77">
        <v>18</v>
      </c>
      <c r="E33" s="77">
        <v>18</v>
      </c>
      <c r="F33" s="77">
        <v>18</v>
      </c>
      <c r="G33" s="77">
        <v>18</v>
      </c>
      <c r="H33" s="77">
        <v>18</v>
      </c>
      <c r="I33" s="77">
        <v>18</v>
      </c>
      <c r="J33" s="77">
        <v>18</v>
      </c>
      <c r="K33" s="77">
        <v>18</v>
      </c>
      <c r="L33" s="77">
        <v>18</v>
      </c>
      <c r="M33" s="88">
        <v>18</v>
      </c>
      <c r="N33" s="261"/>
      <c r="O33" s="262"/>
      <c r="P33" s="262"/>
      <c r="Q33" s="262"/>
      <c r="R33" s="262"/>
      <c r="S33" s="262"/>
      <c r="T33" s="262"/>
      <c r="U33" s="263"/>
      <c r="V33" s="261"/>
      <c r="W33" s="262"/>
      <c r="X33" s="262"/>
      <c r="Y33" s="262"/>
      <c r="Z33" s="262"/>
      <c r="AA33" s="262"/>
      <c r="AB33" s="262"/>
      <c r="AC33" s="263"/>
    </row>
    <row r="34" spans="1:30" ht="27.75" customHeight="1" x14ac:dyDescent="0.2">
      <c r="A34" s="77"/>
      <c r="B34" s="77"/>
      <c r="C34" s="77" t="s">
        <v>146</v>
      </c>
      <c r="D34" s="77"/>
      <c r="E34" s="77"/>
      <c r="F34" s="77"/>
      <c r="G34" s="77"/>
      <c r="H34" s="77"/>
      <c r="I34" s="82"/>
      <c r="J34" s="83"/>
      <c r="K34" s="83"/>
      <c r="L34" s="83"/>
      <c r="M34" s="84"/>
      <c r="N34" s="261"/>
      <c r="O34" s="262"/>
      <c r="P34" s="262"/>
      <c r="Q34" s="262"/>
      <c r="R34" s="262"/>
      <c r="S34" s="262"/>
      <c r="T34" s="262"/>
      <c r="U34" s="263"/>
      <c r="V34" s="261"/>
      <c r="W34" s="262"/>
      <c r="X34" s="262"/>
      <c r="Y34" s="262"/>
      <c r="Z34" s="262"/>
      <c r="AA34" s="262"/>
      <c r="AB34" s="262"/>
      <c r="AC34" s="263"/>
    </row>
    <row r="35" spans="1:30" ht="21.75" customHeight="1" thickBot="1" x14ac:dyDescent="0.25">
      <c r="A35" s="77"/>
      <c r="B35" s="77"/>
      <c r="C35" s="77" t="s">
        <v>106</v>
      </c>
      <c r="D35" s="77"/>
      <c r="E35" s="77"/>
      <c r="F35" s="77"/>
      <c r="G35" s="77"/>
      <c r="H35" s="77"/>
      <c r="I35" s="82"/>
      <c r="J35" s="83"/>
      <c r="K35" s="83"/>
      <c r="L35" s="83"/>
      <c r="M35" s="84"/>
      <c r="N35" s="264"/>
      <c r="O35" s="265"/>
      <c r="P35" s="265"/>
      <c r="Q35" s="265"/>
      <c r="R35" s="265"/>
      <c r="S35" s="265"/>
      <c r="T35" s="265"/>
      <c r="U35" s="266"/>
      <c r="V35" s="264"/>
      <c r="W35" s="265"/>
      <c r="X35" s="265"/>
      <c r="Y35" s="265"/>
      <c r="Z35" s="265"/>
      <c r="AA35" s="265"/>
      <c r="AB35" s="265"/>
      <c r="AC35" s="266"/>
    </row>
    <row r="36" spans="1:30" ht="120.75" customHeight="1" x14ac:dyDescent="0.2">
      <c r="A36" s="62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36" s="62" t="s">
        <v>107</v>
      </c>
      <c r="C36" s="62" t="s">
        <v>82</v>
      </c>
      <c r="D36" s="63">
        <f t="shared" ref="D36:M36" si="6">D37/D38*100</f>
        <v>93.354713819305999</v>
      </c>
      <c r="E36" s="63">
        <f t="shared" si="6"/>
        <v>93.768795210099981</v>
      </c>
      <c r="F36" s="63">
        <f t="shared" si="6"/>
        <v>94.134299048736324</v>
      </c>
      <c r="G36" s="63">
        <f t="shared" si="6"/>
        <v>94.459299944592999</v>
      </c>
      <c r="H36" s="63">
        <f t="shared" si="6"/>
        <v>94.750176896213276</v>
      </c>
      <c r="I36" s="63">
        <f t="shared" si="6"/>
        <v>94.750176896213276</v>
      </c>
      <c r="J36" s="63">
        <f t="shared" si="6"/>
        <v>94.750176896213276</v>
      </c>
      <c r="K36" s="63">
        <f t="shared" si="6"/>
        <v>94.750176896213276</v>
      </c>
      <c r="L36" s="63">
        <f t="shared" si="6"/>
        <v>95.012036173581137</v>
      </c>
      <c r="M36" s="63">
        <f t="shared" si="6"/>
        <v>95.249013653921637</v>
      </c>
      <c r="N36" s="308" t="s">
        <v>202</v>
      </c>
      <c r="O36" s="309"/>
      <c r="P36" s="309"/>
      <c r="Q36" s="309"/>
      <c r="R36" s="309"/>
      <c r="S36" s="309"/>
      <c r="T36" s="309"/>
      <c r="U36" s="310"/>
      <c r="V36" s="24"/>
      <c r="W36" s="24"/>
    </row>
    <row r="37" spans="1:30" ht="81.75" customHeight="1" x14ac:dyDescent="0.2">
      <c r="A37" s="77"/>
      <c r="B37" s="77"/>
      <c r="C37" s="77" t="s">
        <v>109</v>
      </c>
      <c r="D37" s="77">
        <v>64622</v>
      </c>
      <c r="E37" s="77">
        <v>69222</v>
      </c>
      <c r="F37" s="77">
        <v>73822</v>
      </c>
      <c r="G37" s="77">
        <v>78422</v>
      </c>
      <c r="H37" s="77">
        <v>83022</v>
      </c>
      <c r="I37" s="77">
        <v>83022</v>
      </c>
      <c r="J37" s="77">
        <v>83022</v>
      </c>
      <c r="K37" s="77">
        <v>83022</v>
      </c>
      <c r="L37" s="77">
        <f>H38</f>
        <v>87622</v>
      </c>
      <c r="M37" s="88">
        <f>L38</f>
        <v>92222</v>
      </c>
      <c r="N37" s="311"/>
      <c r="O37" s="312"/>
      <c r="P37" s="312"/>
      <c r="Q37" s="312"/>
      <c r="R37" s="312"/>
      <c r="S37" s="312"/>
      <c r="T37" s="312"/>
      <c r="U37" s="313"/>
      <c r="V37" s="24"/>
      <c r="W37" s="24"/>
    </row>
    <row r="38" spans="1:30" ht="113.25" customHeight="1" x14ac:dyDescent="0.2">
      <c r="A38" s="77"/>
      <c r="B38" s="77"/>
      <c r="C38" s="77" t="s">
        <v>108</v>
      </c>
      <c r="D38" s="77">
        <v>69222</v>
      </c>
      <c r="E38" s="77">
        <v>73822</v>
      </c>
      <c r="F38" s="77">
        <v>78422</v>
      </c>
      <c r="G38" s="77">
        <v>83022</v>
      </c>
      <c r="H38" s="77">
        <f>G38+4600</f>
        <v>87622</v>
      </c>
      <c r="I38" s="77">
        <v>87622</v>
      </c>
      <c r="J38" s="77">
        <v>87622</v>
      </c>
      <c r="K38" s="77">
        <v>87622</v>
      </c>
      <c r="L38" s="77">
        <f>87622+4600</f>
        <v>92222</v>
      </c>
      <c r="M38" s="88">
        <f>L38+4600</f>
        <v>96822</v>
      </c>
      <c r="N38" s="311"/>
      <c r="O38" s="312"/>
      <c r="P38" s="312"/>
      <c r="Q38" s="312"/>
      <c r="R38" s="312"/>
      <c r="S38" s="312"/>
      <c r="T38" s="312"/>
      <c r="U38" s="313"/>
      <c r="V38" s="24"/>
      <c r="W38" s="24"/>
    </row>
    <row r="39" spans="1:30" ht="138.75" customHeight="1" x14ac:dyDescent="0.35">
      <c r="A39" s="62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62" t="s">
        <v>24</v>
      </c>
      <c r="C39" s="62" t="s">
        <v>75</v>
      </c>
      <c r="D39" s="63">
        <f>D40/D41*100</f>
        <v>13.75818791462712</v>
      </c>
      <c r="E39" s="63">
        <f>D39+1</f>
        <v>14.75818791462712</v>
      </c>
      <c r="F39" s="63">
        <f>E39+1</f>
        <v>15.75818791462712</v>
      </c>
      <c r="G39" s="63">
        <f>F39+1</f>
        <v>16.758187914627122</v>
      </c>
      <c r="H39" s="63">
        <f>G39+1</f>
        <v>17.758187914627122</v>
      </c>
      <c r="I39" s="63">
        <f>H39</f>
        <v>17.758187914627122</v>
      </c>
      <c r="J39" s="63">
        <f>I39</f>
        <v>17.758187914627122</v>
      </c>
      <c r="K39" s="63">
        <f>J39</f>
        <v>17.758187914627122</v>
      </c>
      <c r="L39" s="63">
        <f>K39+1</f>
        <v>18.758187914627122</v>
      </c>
      <c r="M39" s="63">
        <f>L39+1</f>
        <v>19.758187914627122</v>
      </c>
      <c r="N39" s="267" t="s">
        <v>203</v>
      </c>
      <c r="O39" s="268"/>
      <c r="P39" s="268"/>
      <c r="Q39" s="268"/>
      <c r="R39" s="268"/>
      <c r="S39" s="268"/>
      <c r="T39" s="268"/>
      <c r="U39" s="269"/>
      <c r="V39" s="24"/>
      <c r="W39" s="73"/>
      <c r="X39" s="73"/>
      <c r="Y39" s="73"/>
      <c r="Z39" s="73"/>
      <c r="AA39" s="73"/>
      <c r="AB39" s="73"/>
      <c r="AC39" s="73"/>
      <c r="AD39" s="35"/>
    </row>
    <row r="40" spans="1:30" ht="231" customHeight="1" x14ac:dyDescent="0.2">
      <c r="A40" s="15"/>
      <c r="B40" s="15"/>
      <c r="C40" s="15" t="s">
        <v>89</v>
      </c>
      <c r="D40" s="15">
        <v>31100237.57</v>
      </c>
      <c r="E40" s="15">
        <f>D40*1.1</f>
        <v>34210261.327</v>
      </c>
      <c r="F40" s="61">
        <f>E40*1.1</f>
        <v>37631287.459700003</v>
      </c>
      <c r="G40" s="61">
        <f>F40*1.1</f>
        <v>41394416.205670007</v>
      </c>
      <c r="H40" s="61">
        <f>G40*1.1</f>
        <v>45533857.826237008</v>
      </c>
      <c r="I40" s="61">
        <f>H40*1.262</f>
        <v>57463728.576711103</v>
      </c>
      <c r="J40" s="61">
        <f>I40*1.262</f>
        <v>72519225.463809416</v>
      </c>
      <c r="K40" s="61">
        <f>J40*1.262</f>
        <v>91519262.535327479</v>
      </c>
      <c r="L40" s="61">
        <f>K40*1.1</f>
        <v>100671188.78886023</v>
      </c>
      <c r="M40" s="79">
        <f>L40*1.1</f>
        <v>110738307.66774626</v>
      </c>
      <c r="N40" s="270"/>
      <c r="O40" s="271"/>
      <c r="P40" s="271"/>
      <c r="Q40" s="271"/>
      <c r="R40" s="271"/>
      <c r="S40" s="271"/>
      <c r="T40" s="271"/>
      <c r="U40" s="272"/>
      <c r="V40" s="24"/>
      <c r="W40" s="24"/>
      <c r="Z40" s="76"/>
    </row>
    <row r="41" spans="1:30" ht="48" customHeight="1" thickBot="1" x14ac:dyDescent="0.25">
      <c r="A41" s="15"/>
      <c r="B41" s="15"/>
      <c r="C41" s="15" t="s">
        <v>90</v>
      </c>
      <c r="D41" s="15">
        <v>226048937.28</v>
      </c>
      <c r="E41" s="15"/>
      <c r="F41" s="15"/>
      <c r="G41" s="15"/>
      <c r="H41" s="15"/>
      <c r="I41" s="28" t="s">
        <v>127</v>
      </c>
      <c r="J41" s="25"/>
      <c r="K41" s="25"/>
      <c r="L41" s="25"/>
      <c r="M41" s="25"/>
      <c r="N41" s="270"/>
      <c r="O41" s="271"/>
      <c r="P41" s="271"/>
      <c r="Q41" s="271"/>
      <c r="R41" s="271"/>
      <c r="S41" s="271"/>
      <c r="T41" s="271"/>
      <c r="U41" s="272"/>
      <c r="V41" s="24"/>
      <c r="W41" s="24"/>
    </row>
    <row r="42" spans="1:30" ht="176.25" customHeight="1" x14ac:dyDescent="0.2">
      <c r="A42" s="31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2" s="31" t="s">
        <v>23</v>
      </c>
      <c r="C42" s="31" t="s">
        <v>95</v>
      </c>
      <c r="D42" s="31">
        <f>SUM(D43:D48)</f>
        <v>42</v>
      </c>
      <c r="E42" s="31">
        <f>SUM(E43:E48)</f>
        <v>42</v>
      </c>
      <c r="F42" s="31">
        <f>SUM(F43:F48)</f>
        <v>42</v>
      </c>
      <c r="G42" s="31">
        <f>SUM(G43:G48)</f>
        <v>42</v>
      </c>
      <c r="H42" s="31">
        <f>SUM(H43:H48)</f>
        <v>42</v>
      </c>
      <c r="I42" s="32"/>
      <c r="J42" s="33"/>
      <c r="K42" s="33"/>
      <c r="L42" s="33"/>
      <c r="M42" s="50"/>
      <c r="N42" s="249" t="s">
        <v>204</v>
      </c>
      <c r="O42" s="250"/>
      <c r="P42" s="250"/>
      <c r="Q42" s="250"/>
      <c r="R42" s="250"/>
      <c r="S42" s="250"/>
      <c r="T42" s="250"/>
      <c r="U42" s="250"/>
      <c r="V42" s="250"/>
      <c r="W42" s="250"/>
      <c r="X42" s="250"/>
      <c r="Y42" s="250"/>
      <c r="Z42" s="250"/>
      <c r="AA42" s="251"/>
      <c r="AB42" s="274" t="s">
        <v>179</v>
      </c>
      <c r="AC42" s="277" t="s">
        <v>178</v>
      </c>
      <c r="AD42" s="278"/>
    </row>
    <row r="43" spans="1:30" ht="27" customHeight="1" x14ac:dyDescent="0.2">
      <c r="A43" s="31"/>
      <c r="B43" s="245" t="s">
        <v>91</v>
      </c>
      <c r="C43" s="31" t="s">
        <v>81</v>
      </c>
      <c r="D43" s="31">
        <v>8</v>
      </c>
      <c r="E43" s="31">
        <v>8</v>
      </c>
      <c r="F43" s="31">
        <v>8</v>
      </c>
      <c r="G43" s="31">
        <v>8</v>
      </c>
      <c r="H43" s="31">
        <v>8</v>
      </c>
      <c r="I43" s="32"/>
      <c r="J43" s="33"/>
      <c r="K43" s="33"/>
      <c r="L43" s="33"/>
      <c r="M43" s="50"/>
      <c r="N43" s="252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4"/>
      <c r="AB43" s="275"/>
      <c r="AC43" s="279"/>
      <c r="AD43" s="280"/>
    </row>
    <row r="44" spans="1:30" ht="21.75" customHeight="1" x14ac:dyDescent="0.2">
      <c r="A44" s="31"/>
      <c r="B44" s="245"/>
      <c r="C44" s="31" t="s">
        <v>82</v>
      </c>
      <c r="D44" s="31">
        <v>8</v>
      </c>
      <c r="E44" s="31">
        <v>8</v>
      </c>
      <c r="F44" s="31">
        <v>8</v>
      </c>
      <c r="G44" s="31">
        <v>8</v>
      </c>
      <c r="H44" s="31">
        <v>8</v>
      </c>
      <c r="I44" s="32"/>
      <c r="J44" s="33"/>
      <c r="K44" s="33"/>
      <c r="L44" s="33"/>
      <c r="M44" s="50"/>
      <c r="N44" s="252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4"/>
      <c r="AB44" s="275"/>
      <c r="AC44" s="279"/>
      <c r="AD44" s="280"/>
    </row>
    <row r="45" spans="1:30" ht="22.5" customHeight="1" x14ac:dyDescent="0.2">
      <c r="A45" s="31"/>
      <c r="B45" s="245"/>
      <c r="C45" s="31" t="s">
        <v>83</v>
      </c>
      <c r="D45" s="31">
        <v>8</v>
      </c>
      <c r="E45" s="31">
        <v>8</v>
      </c>
      <c r="F45" s="31">
        <v>8</v>
      </c>
      <c r="G45" s="31">
        <v>8</v>
      </c>
      <c r="H45" s="31">
        <v>8</v>
      </c>
      <c r="I45" s="32"/>
      <c r="J45" s="33"/>
      <c r="K45" s="33"/>
      <c r="L45" s="33"/>
      <c r="M45" s="50"/>
      <c r="N45" s="252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4"/>
      <c r="AB45" s="275"/>
      <c r="AC45" s="279"/>
      <c r="AD45" s="280"/>
    </row>
    <row r="46" spans="1:30" ht="20.25" customHeight="1" x14ac:dyDescent="0.2">
      <c r="A46" s="31"/>
      <c r="B46" s="245"/>
      <c r="C46" s="31" t="s">
        <v>84</v>
      </c>
      <c r="D46" s="31">
        <v>8</v>
      </c>
      <c r="E46" s="31">
        <v>8</v>
      </c>
      <c r="F46" s="31">
        <v>8</v>
      </c>
      <c r="G46" s="31">
        <v>8</v>
      </c>
      <c r="H46" s="31">
        <v>8</v>
      </c>
      <c r="I46" s="32"/>
      <c r="J46" s="33"/>
      <c r="K46" s="33"/>
      <c r="L46" s="33"/>
      <c r="M46" s="50"/>
      <c r="N46" s="252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253"/>
      <c r="AA46" s="254"/>
      <c r="AB46" s="275"/>
      <c r="AC46" s="279"/>
      <c r="AD46" s="280"/>
    </row>
    <row r="47" spans="1:30" ht="21.75" customHeight="1" x14ac:dyDescent="0.2">
      <c r="A47" s="31"/>
      <c r="B47" s="245"/>
      <c r="C47" s="31" t="s">
        <v>106</v>
      </c>
      <c r="D47" s="31">
        <v>5</v>
      </c>
      <c r="E47" s="31">
        <v>5</v>
      </c>
      <c r="F47" s="31">
        <v>5</v>
      </c>
      <c r="G47" s="31">
        <v>5</v>
      </c>
      <c r="H47" s="31">
        <v>5</v>
      </c>
      <c r="I47" s="32"/>
      <c r="J47" s="33"/>
      <c r="K47" s="33"/>
      <c r="L47" s="33"/>
      <c r="M47" s="50"/>
      <c r="N47" s="252"/>
      <c r="O47" s="253"/>
      <c r="P47" s="253"/>
      <c r="Q47" s="253"/>
      <c r="R47" s="253"/>
      <c r="S47" s="253"/>
      <c r="T47" s="253"/>
      <c r="U47" s="253"/>
      <c r="V47" s="253"/>
      <c r="W47" s="253"/>
      <c r="X47" s="253"/>
      <c r="Y47" s="253"/>
      <c r="Z47" s="253"/>
      <c r="AA47" s="254"/>
      <c r="AB47" s="275"/>
      <c r="AC47" s="279"/>
      <c r="AD47" s="280"/>
    </row>
    <row r="48" spans="1:30" ht="156.75" customHeight="1" thickBot="1" x14ac:dyDescent="0.25">
      <c r="A48" s="31"/>
      <c r="B48" s="245"/>
      <c r="C48" s="31" t="s">
        <v>92</v>
      </c>
      <c r="D48" s="31">
        <v>5</v>
      </c>
      <c r="E48" s="31">
        <v>5</v>
      </c>
      <c r="F48" s="31">
        <v>5</v>
      </c>
      <c r="G48" s="31">
        <v>5</v>
      </c>
      <c r="H48" s="31">
        <v>5</v>
      </c>
      <c r="I48" s="32"/>
      <c r="J48" s="33"/>
      <c r="K48" s="33"/>
      <c r="L48" s="33"/>
      <c r="M48" s="50"/>
      <c r="N48" s="255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  <c r="Z48" s="256"/>
      <c r="AA48" s="257"/>
      <c r="AB48" s="276"/>
      <c r="AC48" s="281"/>
      <c r="AD48" s="282"/>
    </row>
    <row r="49" spans="1:28" ht="24" thickBot="1" x14ac:dyDescent="0.4">
      <c r="A49" s="244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49" s="244"/>
      <c r="C49" s="244"/>
      <c r="D49" s="244"/>
      <c r="E49" s="244"/>
      <c r="F49" s="244"/>
      <c r="G49" s="244"/>
      <c r="H49" s="244"/>
      <c r="I49" s="28"/>
      <c r="J49" s="25"/>
      <c r="K49" s="25"/>
      <c r="L49" s="25"/>
      <c r="M49" s="25"/>
      <c r="N49" s="35"/>
      <c r="O49" s="35"/>
      <c r="P49" s="35"/>
      <c r="Q49" s="35"/>
      <c r="R49" s="35"/>
      <c r="S49" s="35"/>
      <c r="T49" s="35"/>
      <c r="U49" s="35"/>
      <c r="V49" s="24"/>
      <c r="W49" s="24"/>
    </row>
    <row r="50" spans="1:28" ht="136.5" customHeight="1" x14ac:dyDescent="0.2">
      <c r="A50" s="31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0" s="31" t="s">
        <v>67</v>
      </c>
      <c r="C50" s="31" t="s">
        <v>82</v>
      </c>
      <c r="D50" s="36">
        <f>D51/D52*100</f>
        <v>100</v>
      </c>
      <c r="E50" s="36">
        <f>E51/E52*100</f>
        <v>100</v>
      </c>
      <c r="F50" s="36">
        <f>F51/F52*100</f>
        <v>100</v>
      </c>
      <c r="G50" s="36">
        <f>G51/G52*100</f>
        <v>100</v>
      </c>
      <c r="H50" s="36">
        <f>H51/H52*100</f>
        <v>100</v>
      </c>
      <c r="I50" s="32"/>
      <c r="J50" s="33"/>
      <c r="K50" s="33"/>
      <c r="L50" s="33"/>
      <c r="M50" s="50"/>
      <c r="N50" s="292" t="s">
        <v>165</v>
      </c>
      <c r="O50" s="293"/>
      <c r="P50" s="293"/>
      <c r="Q50" s="293"/>
      <c r="R50" s="293"/>
      <c r="S50" s="293"/>
      <c r="T50" s="293"/>
      <c r="U50" s="294"/>
      <c r="V50" s="24"/>
      <c r="W50" s="24"/>
    </row>
    <row r="51" spans="1:28" ht="56.25" x14ac:dyDescent="0.2">
      <c r="A51" s="31"/>
      <c r="B51" s="31"/>
      <c r="C51" s="31" t="s">
        <v>93</v>
      </c>
      <c r="D51" s="31">
        <v>18</v>
      </c>
      <c r="E51" s="31">
        <v>18</v>
      </c>
      <c r="F51" s="31">
        <v>18</v>
      </c>
      <c r="G51" s="31">
        <v>18</v>
      </c>
      <c r="H51" s="31">
        <v>18</v>
      </c>
      <c r="I51" s="32"/>
      <c r="J51" s="33"/>
      <c r="K51" s="33"/>
      <c r="L51" s="33"/>
      <c r="M51" s="50"/>
      <c r="N51" s="295"/>
      <c r="O51" s="296"/>
      <c r="P51" s="296"/>
      <c r="Q51" s="296"/>
      <c r="R51" s="296"/>
      <c r="S51" s="296"/>
      <c r="T51" s="296"/>
      <c r="U51" s="297"/>
      <c r="V51" s="24"/>
      <c r="W51" s="24"/>
    </row>
    <row r="52" spans="1:28" ht="94.5" thickBot="1" x14ac:dyDescent="0.25">
      <c r="A52" s="31"/>
      <c r="B52" s="31"/>
      <c r="C52" s="31" t="s">
        <v>94</v>
      </c>
      <c r="D52" s="31">
        <v>18</v>
      </c>
      <c r="E52" s="31">
        <v>18</v>
      </c>
      <c r="F52" s="31">
        <v>18</v>
      </c>
      <c r="G52" s="31">
        <v>18</v>
      </c>
      <c r="H52" s="31">
        <v>18</v>
      </c>
      <c r="I52" s="32"/>
      <c r="J52" s="33"/>
      <c r="K52" s="33"/>
      <c r="L52" s="33"/>
      <c r="M52" s="50"/>
      <c r="N52" s="298"/>
      <c r="O52" s="299"/>
      <c r="P52" s="299"/>
      <c r="Q52" s="299"/>
      <c r="R52" s="299"/>
      <c r="S52" s="299"/>
      <c r="T52" s="299"/>
      <c r="U52" s="300"/>
      <c r="V52" s="24"/>
      <c r="W52" s="24"/>
    </row>
    <row r="53" spans="1:28" s="14" customFormat="1" ht="134.25" customHeight="1" x14ac:dyDescent="0.2">
      <c r="A53" s="31" t="str">
        <f>'Приложение 1'!B23</f>
        <v>1.2.2. Рост ежегодной посещаемости муниципальных музеев;</v>
      </c>
      <c r="B53" s="31" t="s">
        <v>69</v>
      </c>
      <c r="C53" s="31" t="s">
        <v>81</v>
      </c>
      <c r="D53" s="36">
        <f>D54/D55*1000</f>
        <v>192.34002169197399</v>
      </c>
      <c r="E53" s="36">
        <f>E54/E55*1000</f>
        <v>200.03389370932757</v>
      </c>
      <c r="F53" s="36">
        <f>F54/F55*1000</f>
        <v>206.03308026030368</v>
      </c>
      <c r="G53" s="36">
        <f>G54/G55*1000</f>
        <v>212.21529284164859</v>
      </c>
      <c r="H53" s="36">
        <f>H54/H55*1000</f>
        <v>218.58053145336225</v>
      </c>
      <c r="I53" s="32"/>
      <c r="J53" s="33"/>
      <c r="K53" s="33"/>
      <c r="L53" s="33"/>
      <c r="M53" s="50"/>
      <c r="N53" s="283" t="s">
        <v>164</v>
      </c>
      <c r="O53" s="284"/>
      <c r="P53" s="284"/>
      <c r="Q53" s="284"/>
      <c r="R53" s="284"/>
      <c r="S53" s="284"/>
      <c r="T53" s="284"/>
      <c r="U53" s="285"/>
      <c r="V53" s="37"/>
      <c r="W53" s="37"/>
    </row>
    <row r="54" spans="1:28" ht="23.25" customHeight="1" x14ac:dyDescent="0.2">
      <c r="A54" s="31"/>
      <c r="B54" s="31"/>
      <c r="C54" s="31" t="s">
        <v>96</v>
      </c>
      <c r="D54" s="31">
        <v>28374</v>
      </c>
      <c r="E54" s="31">
        <v>29509</v>
      </c>
      <c r="F54" s="31">
        <v>30394</v>
      </c>
      <c r="G54" s="31">
        <v>31306</v>
      </c>
      <c r="H54" s="31">
        <v>32245</v>
      </c>
      <c r="I54" s="32"/>
      <c r="J54" s="33"/>
      <c r="K54" s="33"/>
      <c r="L54" s="33"/>
      <c r="M54" s="50"/>
      <c r="N54" s="286"/>
      <c r="O54" s="287"/>
      <c r="P54" s="287"/>
      <c r="Q54" s="287"/>
      <c r="R54" s="287"/>
      <c r="S54" s="287"/>
      <c r="T54" s="287"/>
      <c r="U54" s="288"/>
      <c r="V54" s="24"/>
      <c r="W54" s="24"/>
    </row>
    <row r="55" spans="1:28" ht="41.25" customHeight="1" thickBot="1" x14ac:dyDescent="0.25">
      <c r="A55" s="39"/>
      <c r="B55" s="39"/>
      <c r="C55" s="39" t="s">
        <v>97</v>
      </c>
      <c r="D55" s="39">
        <v>147520</v>
      </c>
      <c r="E55" s="39">
        <v>147520</v>
      </c>
      <c r="F55" s="39">
        <v>147520</v>
      </c>
      <c r="G55" s="39">
        <v>147520</v>
      </c>
      <c r="H55" s="39">
        <v>147520</v>
      </c>
      <c r="I55" s="41"/>
      <c r="J55" s="42"/>
      <c r="K55" s="42"/>
      <c r="L55" s="42"/>
      <c r="M55" s="51"/>
      <c r="N55" s="289"/>
      <c r="O55" s="290"/>
      <c r="P55" s="290"/>
      <c r="Q55" s="290"/>
      <c r="R55" s="290"/>
      <c r="S55" s="290"/>
      <c r="T55" s="290"/>
      <c r="U55" s="291"/>
      <c r="V55" s="24"/>
      <c r="W55" s="24"/>
    </row>
    <row r="56" spans="1:28" ht="97.5" customHeight="1" x14ac:dyDescent="0.2">
      <c r="A56" s="17" t="str">
        <f>'Приложение 1'!B24</f>
        <v xml:space="preserve">1.2.1. Увеличение числа посещений учреждений культуры; </v>
      </c>
      <c r="B56" s="18" t="s">
        <v>158</v>
      </c>
      <c r="C56" s="18"/>
      <c r="D56" s="72">
        <f>D59</f>
        <v>1.75</v>
      </c>
      <c r="E56" s="72">
        <f>E59</f>
        <v>1.75</v>
      </c>
      <c r="F56" s="72">
        <f t="shared" ref="F56:M56" si="7">F59</f>
        <v>2.25</v>
      </c>
      <c r="G56" s="72">
        <f t="shared" si="7"/>
        <v>3</v>
      </c>
      <c r="H56" s="72">
        <f t="shared" si="7"/>
        <v>2.75</v>
      </c>
      <c r="I56" s="72">
        <f t="shared" si="7"/>
        <v>2.75</v>
      </c>
      <c r="J56" s="72">
        <f t="shared" si="7"/>
        <v>2.75</v>
      </c>
      <c r="K56" s="72">
        <f t="shared" si="7"/>
        <v>2.75</v>
      </c>
      <c r="L56" s="72">
        <f t="shared" si="7"/>
        <v>3.5</v>
      </c>
      <c r="M56" s="72">
        <f t="shared" si="7"/>
        <v>3.5</v>
      </c>
      <c r="N56" s="303" t="s">
        <v>194</v>
      </c>
      <c r="O56" s="303"/>
      <c r="P56" s="303"/>
      <c r="Q56" s="303"/>
      <c r="R56" s="303"/>
      <c r="S56" s="303"/>
      <c r="T56" s="303"/>
      <c r="U56" s="304"/>
      <c r="V56" s="258" t="s">
        <v>162</v>
      </c>
      <c r="W56" s="259"/>
      <c r="X56" s="259"/>
      <c r="Y56" s="259"/>
      <c r="Z56" s="259"/>
      <c r="AA56" s="259"/>
      <c r="AB56" s="260"/>
    </row>
    <row r="57" spans="1:28" ht="45.75" customHeight="1" x14ac:dyDescent="0.2">
      <c r="A57" s="64"/>
      <c r="B57" s="27" t="s">
        <v>32</v>
      </c>
      <c r="C57" s="27"/>
      <c r="D57" s="65">
        <f>D60+D63+D65+D67</f>
        <v>725509</v>
      </c>
      <c r="E57" s="65">
        <f t="shared" ref="E57:K57" si="8">E60+E63+E65+E67</f>
        <v>741173.52</v>
      </c>
      <c r="F57" s="65">
        <f t="shared" si="8"/>
        <v>755796.92960000015</v>
      </c>
      <c r="G57" s="65">
        <f t="shared" si="8"/>
        <v>771114.92960000003</v>
      </c>
      <c r="H57" s="65">
        <f t="shared" si="8"/>
        <v>795702.12070903997</v>
      </c>
      <c r="I57" s="65">
        <f t="shared" si="8"/>
        <v>817826.33160602953</v>
      </c>
      <c r="J57" s="65">
        <f t="shared" si="8"/>
        <v>840579.33177544328</v>
      </c>
      <c r="K57" s="65">
        <f t="shared" si="8"/>
        <v>863979.286154364</v>
      </c>
      <c r="L57" s="65">
        <f>L60+L63+L65+L67</f>
        <v>888044.89065316552</v>
      </c>
      <c r="M57" s="65">
        <f>M60+M63+M65+M67</f>
        <v>913555.38715887</v>
      </c>
      <c r="N57" s="305"/>
      <c r="O57" s="305"/>
      <c r="P57" s="305"/>
      <c r="Q57" s="305"/>
      <c r="R57" s="305"/>
      <c r="S57" s="305"/>
      <c r="T57" s="305"/>
      <c r="U57" s="306"/>
      <c r="V57" s="261"/>
      <c r="W57" s="262"/>
      <c r="X57" s="262"/>
      <c r="Y57" s="262"/>
      <c r="Z57" s="262"/>
      <c r="AA57" s="262"/>
      <c r="AB57" s="263"/>
    </row>
    <row r="58" spans="1:28" ht="45.75" customHeight="1" x14ac:dyDescent="0.2">
      <c r="A58" s="64"/>
      <c r="B58" s="78" t="s">
        <v>175</v>
      </c>
      <c r="C58" s="78"/>
      <c r="D58" s="97">
        <f>D59</f>
        <v>1.75</v>
      </c>
      <c r="E58" s="97">
        <f>E59+D59</f>
        <v>3.5</v>
      </c>
      <c r="F58" s="97">
        <f>F59+E58</f>
        <v>5.75</v>
      </c>
      <c r="G58" s="97">
        <f>F58+G59</f>
        <v>8.75</v>
      </c>
      <c r="H58" s="97">
        <f>G58+H59</f>
        <v>11.5</v>
      </c>
      <c r="I58" s="97">
        <f>H59+I59</f>
        <v>5.5</v>
      </c>
      <c r="J58" s="97">
        <f>I59+J59</f>
        <v>5.5</v>
      </c>
      <c r="K58" s="97">
        <f>J59+K59</f>
        <v>5.5</v>
      </c>
      <c r="L58" s="97">
        <f>H58+L59</f>
        <v>15</v>
      </c>
      <c r="M58" s="65"/>
      <c r="N58" s="305"/>
      <c r="O58" s="305"/>
      <c r="P58" s="305"/>
      <c r="Q58" s="305"/>
      <c r="R58" s="305"/>
      <c r="S58" s="305"/>
      <c r="T58" s="305"/>
      <c r="U58" s="306"/>
      <c r="V58" s="261"/>
      <c r="W58" s="262"/>
      <c r="X58" s="262"/>
      <c r="Y58" s="262"/>
      <c r="Z58" s="262"/>
      <c r="AA58" s="262"/>
      <c r="AB58" s="263"/>
    </row>
    <row r="59" spans="1:28" ht="45.75" customHeight="1" x14ac:dyDescent="0.2">
      <c r="A59" s="64"/>
      <c r="B59" s="27" t="s">
        <v>172</v>
      </c>
      <c r="C59" s="27"/>
      <c r="D59" s="65">
        <f>(D62+D64+D66+D68)/4</f>
        <v>1.75</v>
      </c>
      <c r="E59" s="65">
        <f>(E62+E64+E66+E68)/4</f>
        <v>1.75</v>
      </c>
      <c r="F59" s="65">
        <f>(F62+F64+F66+F68)/4</f>
        <v>2.25</v>
      </c>
      <c r="G59" s="65">
        <f t="shared" ref="G59:M59" si="9">(G62+G64+G66+G68)/4</f>
        <v>3</v>
      </c>
      <c r="H59" s="65">
        <f t="shared" si="9"/>
        <v>2.75</v>
      </c>
      <c r="I59" s="65">
        <f t="shared" si="9"/>
        <v>2.75</v>
      </c>
      <c r="J59" s="65">
        <f t="shared" si="9"/>
        <v>2.75</v>
      </c>
      <c r="K59" s="65">
        <f t="shared" si="9"/>
        <v>2.75</v>
      </c>
      <c r="L59" s="65">
        <f t="shared" si="9"/>
        <v>3.5</v>
      </c>
      <c r="M59" s="65">
        <f t="shared" si="9"/>
        <v>3.5</v>
      </c>
      <c r="N59" s="305"/>
      <c r="O59" s="305"/>
      <c r="P59" s="305"/>
      <c r="Q59" s="305"/>
      <c r="R59" s="305"/>
      <c r="S59" s="305"/>
      <c r="T59" s="305"/>
      <c r="U59" s="306"/>
      <c r="V59" s="261"/>
      <c r="W59" s="262"/>
      <c r="X59" s="262"/>
      <c r="Y59" s="262"/>
      <c r="Z59" s="262"/>
      <c r="AA59" s="262"/>
      <c r="AB59" s="263"/>
    </row>
    <row r="60" spans="1:28" ht="42" customHeight="1" x14ac:dyDescent="0.2">
      <c r="A60" s="19"/>
      <c r="B60" s="30" t="s">
        <v>81</v>
      </c>
      <c r="C60" s="30" t="s">
        <v>104</v>
      </c>
      <c r="D60" s="23">
        <v>156742</v>
      </c>
      <c r="E60" s="23">
        <f xml:space="preserve"> D60+(D60*D62)/100</f>
        <v>161444.26</v>
      </c>
      <c r="F60" s="23">
        <f t="shared" ref="F60:K60" si="10" xml:space="preserve"> E60+(E60*E62)/100</f>
        <v>164673.1452</v>
      </c>
      <c r="G60" s="23">
        <f t="shared" si="10"/>
        <v>167966.60810399998</v>
      </c>
      <c r="H60" s="23">
        <f xml:space="preserve"> G60+(G60*G62)/100</f>
        <v>174685.27242815998</v>
      </c>
      <c r="I60" s="23">
        <f t="shared" si="10"/>
        <v>178178.97787672319</v>
      </c>
      <c r="J60" s="23">
        <f t="shared" si="10"/>
        <v>181742.55743425764</v>
      </c>
      <c r="K60" s="23">
        <f t="shared" si="10"/>
        <v>185377.40858294279</v>
      </c>
      <c r="L60" s="23">
        <f xml:space="preserve"> K60+(K60*K62)/100</f>
        <v>189084.95675460165</v>
      </c>
      <c r="M60" s="23">
        <f xml:space="preserve"> L60+(L60*L62)/100</f>
        <v>192866.65588969368</v>
      </c>
      <c r="N60" s="305"/>
      <c r="O60" s="305"/>
      <c r="P60" s="305"/>
      <c r="Q60" s="305"/>
      <c r="R60" s="305"/>
      <c r="S60" s="305"/>
      <c r="T60" s="305"/>
      <c r="U60" s="306"/>
      <c r="V60" s="261"/>
      <c r="W60" s="262"/>
      <c r="X60" s="262"/>
      <c r="Y60" s="262"/>
      <c r="Z60" s="262"/>
      <c r="AA60" s="262"/>
      <c r="AB60" s="263"/>
    </row>
    <row r="61" spans="1:28" ht="42.75" hidden="1" customHeight="1" thickBot="1" x14ac:dyDescent="0.25">
      <c r="A61" s="19"/>
      <c r="B61" s="15"/>
      <c r="C61" s="30" t="s">
        <v>170</v>
      </c>
      <c r="D61" s="26"/>
      <c r="E61" s="26"/>
      <c r="F61" s="26"/>
      <c r="G61" s="26"/>
      <c r="H61" s="26"/>
      <c r="I61" s="29"/>
      <c r="J61" s="25"/>
      <c r="K61" s="25"/>
      <c r="L61" s="25"/>
      <c r="M61" s="25"/>
      <c r="N61" s="305"/>
      <c r="O61" s="305"/>
      <c r="P61" s="305"/>
      <c r="Q61" s="305"/>
      <c r="R61" s="305"/>
      <c r="S61" s="305"/>
      <c r="T61" s="305"/>
      <c r="U61" s="306"/>
      <c r="V61" s="261"/>
      <c r="W61" s="262"/>
      <c r="X61" s="262"/>
      <c r="Y61" s="262"/>
      <c r="Z61" s="262"/>
      <c r="AA61" s="262"/>
      <c r="AB61" s="263"/>
    </row>
    <row r="62" spans="1:28" ht="42.75" customHeight="1" x14ac:dyDescent="0.2">
      <c r="A62" s="19"/>
      <c r="B62" s="61" t="s">
        <v>173</v>
      </c>
      <c r="C62" s="30" t="s">
        <v>171</v>
      </c>
      <c r="D62" s="26">
        <v>3</v>
      </c>
      <c r="E62" s="26">
        <v>2</v>
      </c>
      <c r="F62" s="26">
        <v>2</v>
      </c>
      <c r="G62" s="26">
        <v>4</v>
      </c>
      <c r="H62" s="26">
        <v>2</v>
      </c>
      <c r="I62" s="26">
        <v>2</v>
      </c>
      <c r="J62" s="26">
        <v>2</v>
      </c>
      <c r="K62" s="26">
        <v>2</v>
      </c>
      <c r="L62" s="26">
        <v>2</v>
      </c>
      <c r="M62" s="26">
        <v>2</v>
      </c>
      <c r="N62" s="305"/>
      <c r="O62" s="305"/>
      <c r="P62" s="305"/>
      <c r="Q62" s="305"/>
      <c r="R62" s="305"/>
      <c r="S62" s="305"/>
      <c r="T62" s="305"/>
      <c r="U62" s="306"/>
      <c r="V62" s="261"/>
      <c r="W62" s="262"/>
      <c r="X62" s="262"/>
      <c r="Y62" s="262"/>
      <c r="Z62" s="262"/>
      <c r="AA62" s="262"/>
      <c r="AB62" s="263"/>
    </row>
    <row r="63" spans="1:28" ht="78" customHeight="1" x14ac:dyDescent="0.2">
      <c r="A63" s="19"/>
      <c r="B63" s="15" t="s">
        <v>82</v>
      </c>
      <c r="C63" s="30" t="s">
        <v>104</v>
      </c>
      <c r="D63" s="23">
        <v>527459</v>
      </c>
      <c r="E63" s="23">
        <f>D63+(D63*D64/100)</f>
        <v>538008.18000000005</v>
      </c>
      <c r="F63" s="23">
        <f t="shared" ref="F63:M63" si="11">E63+(E63*E64/100)</f>
        <v>548768.34360000002</v>
      </c>
      <c r="G63" s="23">
        <f t="shared" si="11"/>
        <v>559743.71047200006</v>
      </c>
      <c r="H63" s="23">
        <f t="shared" si="11"/>
        <v>576536.02178616007</v>
      </c>
      <c r="I63" s="23">
        <f t="shared" si="11"/>
        <v>593832.10243974486</v>
      </c>
      <c r="J63" s="23">
        <f t="shared" si="11"/>
        <v>611647.06551293726</v>
      </c>
      <c r="K63" s="23">
        <f t="shared" si="11"/>
        <v>629996.47747832537</v>
      </c>
      <c r="L63" s="23">
        <f t="shared" si="11"/>
        <v>648896.37180267507</v>
      </c>
      <c r="M63" s="23">
        <f t="shared" si="11"/>
        <v>668363.26295675535</v>
      </c>
      <c r="N63" s="305"/>
      <c r="O63" s="305"/>
      <c r="P63" s="305"/>
      <c r="Q63" s="305"/>
      <c r="R63" s="305"/>
      <c r="S63" s="305"/>
      <c r="T63" s="305"/>
      <c r="U63" s="306"/>
      <c r="V63" s="261"/>
      <c r="W63" s="262"/>
      <c r="X63" s="262"/>
      <c r="Y63" s="262"/>
      <c r="Z63" s="262"/>
      <c r="AA63" s="262"/>
      <c r="AB63" s="263"/>
    </row>
    <row r="64" spans="1:28" ht="48.75" customHeight="1" x14ac:dyDescent="0.2">
      <c r="A64" s="19"/>
      <c r="B64" s="30"/>
      <c r="C64" s="30" t="s">
        <v>171</v>
      </c>
      <c r="D64" s="26">
        <v>2</v>
      </c>
      <c r="E64" s="26">
        <v>2</v>
      </c>
      <c r="F64" s="26">
        <v>2</v>
      </c>
      <c r="G64" s="26">
        <v>3</v>
      </c>
      <c r="H64" s="26">
        <v>3</v>
      </c>
      <c r="I64" s="26">
        <v>3</v>
      </c>
      <c r="J64" s="26">
        <v>3</v>
      </c>
      <c r="K64" s="26">
        <v>3</v>
      </c>
      <c r="L64" s="26">
        <v>3</v>
      </c>
      <c r="M64" s="26">
        <v>3</v>
      </c>
      <c r="N64" s="305"/>
      <c r="O64" s="305"/>
      <c r="P64" s="305"/>
      <c r="Q64" s="305"/>
      <c r="R64" s="305"/>
      <c r="S64" s="305"/>
      <c r="T64" s="305"/>
      <c r="U64" s="306"/>
      <c r="V64" s="261"/>
      <c r="W64" s="262"/>
      <c r="X64" s="262"/>
      <c r="Y64" s="262"/>
      <c r="Z64" s="262"/>
      <c r="AA64" s="262"/>
      <c r="AB64" s="263"/>
    </row>
    <row r="65" spans="1:33" ht="42.75" customHeight="1" x14ac:dyDescent="0.2">
      <c r="A65" s="19"/>
      <c r="B65" s="15" t="s">
        <v>159</v>
      </c>
      <c r="C65" s="30" t="s">
        <v>104</v>
      </c>
      <c r="D65" s="23">
        <v>19808</v>
      </c>
      <c r="E65" s="23">
        <f>D65+(D65*D66/100)</f>
        <v>20006.080000000002</v>
      </c>
      <c r="F65" s="23">
        <f t="shared" ref="F65:M65" si="12">E65+(E65*E66/100)</f>
        <v>20206.140800000001</v>
      </c>
      <c r="G65" s="23">
        <f t="shared" si="12"/>
        <v>20812.325024000002</v>
      </c>
      <c r="H65" s="23">
        <f t="shared" si="12"/>
        <v>21436.694774720003</v>
      </c>
      <c r="I65" s="23">
        <f t="shared" si="12"/>
        <v>22079.795617961601</v>
      </c>
      <c r="J65" s="23">
        <f t="shared" si="12"/>
        <v>22742.189486500451</v>
      </c>
      <c r="K65" s="23">
        <f t="shared" si="12"/>
        <v>23424.455171095466</v>
      </c>
      <c r="L65" s="23">
        <f t="shared" si="12"/>
        <v>24127.188826228328</v>
      </c>
      <c r="M65" s="23">
        <f t="shared" si="12"/>
        <v>25092.27637927746</v>
      </c>
      <c r="N65" s="305"/>
      <c r="O65" s="305"/>
      <c r="P65" s="305"/>
      <c r="Q65" s="305"/>
      <c r="R65" s="305"/>
      <c r="S65" s="305"/>
      <c r="T65" s="305"/>
      <c r="U65" s="306"/>
      <c r="V65" s="261"/>
      <c r="W65" s="262"/>
      <c r="X65" s="262"/>
      <c r="Y65" s="262"/>
      <c r="Z65" s="262"/>
      <c r="AA65" s="262"/>
      <c r="AB65" s="263"/>
    </row>
    <row r="66" spans="1:33" ht="42.75" customHeight="1" x14ac:dyDescent="0.2">
      <c r="A66" s="66"/>
      <c r="B66" s="67"/>
      <c r="C66" s="30" t="s">
        <v>171</v>
      </c>
      <c r="D66" s="68">
        <v>1</v>
      </c>
      <c r="E66" s="68">
        <v>1</v>
      </c>
      <c r="F66" s="68">
        <v>3</v>
      </c>
      <c r="G66" s="68">
        <v>3</v>
      </c>
      <c r="H66" s="68">
        <v>3</v>
      </c>
      <c r="I66" s="68">
        <v>3</v>
      </c>
      <c r="J66" s="68">
        <v>3</v>
      </c>
      <c r="K66" s="68">
        <v>3</v>
      </c>
      <c r="L66" s="68">
        <v>4</v>
      </c>
      <c r="M66" s="68">
        <v>4</v>
      </c>
      <c r="N66" s="305"/>
      <c r="O66" s="305"/>
      <c r="P66" s="305"/>
      <c r="Q66" s="305"/>
      <c r="R66" s="305"/>
      <c r="S66" s="305"/>
      <c r="T66" s="305"/>
      <c r="U66" s="306"/>
      <c r="V66" s="261"/>
      <c r="W66" s="262"/>
      <c r="X66" s="262"/>
      <c r="Y66" s="262"/>
      <c r="Z66" s="262"/>
      <c r="AA66" s="262"/>
      <c r="AB66" s="263"/>
    </row>
    <row r="67" spans="1:33" ht="42.75" customHeight="1" thickBot="1" x14ac:dyDescent="0.25">
      <c r="A67" s="20"/>
      <c r="B67" s="16" t="s">
        <v>160</v>
      </c>
      <c r="C67" s="30" t="s">
        <v>104</v>
      </c>
      <c r="D67" s="46">
        <v>21500</v>
      </c>
      <c r="E67" s="23">
        <f>D67+(D67*D68/100)</f>
        <v>21715</v>
      </c>
      <c r="F67" s="23">
        <f t="shared" ref="F67:M67" si="13">E67+(E67*E68/100)</f>
        <v>22149.3</v>
      </c>
      <c r="G67" s="23">
        <f t="shared" si="13"/>
        <v>22592.286</v>
      </c>
      <c r="H67" s="23">
        <f t="shared" si="13"/>
        <v>23044.131720000001</v>
      </c>
      <c r="I67" s="23">
        <f t="shared" si="13"/>
        <v>23735.455671600001</v>
      </c>
      <c r="J67" s="23">
        <f t="shared" si="13"/>
        <v>24447.519341748</v>
      </c>
      <c r="K67" s="23">
        <f t="shared" si="13"/>
        <v>25180.944922000439</v>
      </c>
      <c r="L67" s="23">
        <f t="shared" si="13"/>
        <v>25936.373269660453</v>
      </c>
      <c r="M67" s="23">
        <f t="shared" si="13"/>
        <v>27233.191933143476</v>
      </c>
      <c r="N67" s="305"/>
      <c r="O67" s="305"/>
      <c r="P67" s="305"/>
      <c r="Q67" s="305"/>
      <c r="R67" s="305"/>
      <c r="S67" s="305"/>
      <c r="T67" s="305"/>
      <c r="U67" s="306"/>
      <c r="V67" s="264"/>
      <c r="W67" s="265"/>
      <c r="X67" s="265"/>
      <c r="Y67" s="265"/>
      <c r="Z67" s="265"/>
      <c r="AA67" s="265"/>
      <c r="AB67" s="266"/>
    </row>
    <row r="68" spans="1:33" ht="42.75" customHeight="1" thickBot="1" x14ac:dyDescent="0.25">
      <c r="A68" s="69"/>
      <c r="B68" s="70"/>
      <c r="C68" s="27" t="s">
        <v>171</v>
      </c>
      <c r="D68" s="71">
        <v>1</v>
      </c>
      <c r="E68" s="71">
        <v>2</v>
      </c>
      <c r="F68" s="71">
        <v>2</v>
      </c>
      <c r="G68" s="71">
        <v>2</v>
      </c>
      <c r="H68" s="71">
        <v>3</v>
      </c>
      <c r="I68" s="71">
        <v>3</v>
      </c>
      <c r="J68" s="71">
        <v>3</v>
      </c>
      <c r="K68" s="71">
        <v>3</v>
      </c>
      <c r="L68" s="71">
        <v>5</v>
      </c>
      <c r="M68" s="71">
        <v>5</v>
      </c>
      <c r="N68" s="59"/>
      <c r="O68" s="59"/>
      <c r="P68" s="59"/>
      <c r="Q68" s="59"/>
      <c r="R68" s="59"/>
      <c r="S68" s="59"/>
      <c r="T68" s="59"/>
      <c r="U68" s="60"/>
      <c r="V68" s="52"/>
      <c r="W68" s="52"/>
      <c r="X68" s="52"/>
      <c r="Y68" s="52"/>
      <c r="Z68" s="52"/>
      <c r="AA68" s="52"/>
      <c r="AB68" s="52"/>
    </row>
    <row r="69" spans="1:33" ht="99.75" customHeight="1" x14ac:dyDescent="0.2">
      <c r="A69" s="43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69" s="43" t="s">
        <v>72</v>
      </c>
      <c r="C69" s="43" t="s">
        <v>85</v>
      </c>
      <c r="D69" s="44">
        <f t="shared" ref="D69:K69" si="14">D70/D71*100</f>
        <v>1</v>
      </c>
      <c r="E69" s="44">
        <f t="shared" si="14"/>
        <v>1</v>
      </c>
      <c r="F69" s="44">
        <f t="shared" si="14"/>
        <v>2.9999999999999996</v>
      </c>
      <c r="G69" s="44">
        <f t="shared" si="14"/>
        <v>3</v>
      </c>
      <c r="H69" s="44">
        <f t="shared" si="14"/>
        <v>3</v>
      </c>
      <c r="I69" s="45" t="e">
        <f t="shared" si="14"/>
        <v>#DIV/0!</v>
      </c>
      <c r="J69" s="45" t="e">
        <f t="shared" si="14"/>
        <v>#DIV/0!</v>
      </c>
      <c r="K69" s="45" t="e">
        <f t="shared" si="14"/>
        <v>#DIV/0!</v>
      </c>
      <c r="L69" s="45">
        <v>4</v>
      </c>
      <c r="M69" s="47"/>
      <c r="N69" s="307" t="s">
        <v>163</v>
      </c>
      <c r="O69" s="303"/>
      <c r="P69" s="303"/>
      <c r="Q69" s="303"/>
      <c r="R69" s="303"/>
      <c r="S69" s="303"/>
      <c r="T69" s="303"/>
      <c r="U69" s="304"/>
      <c r="V69" s="24"/>
      <c r="W69" s="75"/>
    </row>
    <row r="70" spans="1:33" ht="80.25" customHeight="1" x14ac:dyDescent="0.35">
      <c r="A70" s="31"/>
      <c r="B70" s="31"/>
      <c r="C70" s="34" t="s">
        <v>103</v>
      </c>
      <c r="D70" s="38">
        <f>D71*1%</f>
        <v>93</v>
      </c>
      <c r="E70" s="38">
        <f>E71*1%</f>
        <v>93.93</v>
      </c>
      <c r="F70" s="38">
        <f t="shared" ref="F70:L70" si="15">F71*3%</f>
        <v>284.60789999999997</v>
      </c>
      <c r="G70" s="38">
        <f t="shared" si="15"/>
        <v>293.14613699999995</v>
      </c>
      <c r="H70" s="38">
        <f t="shared" si="15"/>
        <v>301.94052110999996</v>
      </c>
      <c r="I70" s="38">
        <f t="shared" si="15"/>
        <v>0</v>
      </c>
      <c r="J70" s="38">
        <f t="shared" si="15"/>
        <v>0</v>
      </c>
      <c r="K70" s="38">
        <f t="shared" si="15"/>
        <v>0</v>
      </c>
      <c r="L70" s="38">
        <f t="shared" si="15"/>
        <v>0</v>
      </c>
      <c r="M70" s="48"/>
      <c r="N70" s="53"/>
      <c r="O70" s="54"/>
      <c r="P70" s="54"/>
      <c r="Q70" s="54"/>
      <c r="R70" s="54"/>
      <c r="S70" s="54"/>
      <c r="T70" s="54"/>
      <c r="U70" s="55"/>
      <c r="V70" s="24"/>
      <c r="X70" s="24"/>
    </row>
    <row r="71" spans="1:33" ht="42.75" customHeight="1" thickBot="1" x14ac:dyDescent="0.4">
      <c r="A71" s="39"/>
      <c r="B71" s="39"/>
      <c r="C71" s="39" t="s">
        <v>104</v>
      </c>
      <c r="D71" s="39">
        <v>9300</v>
      </c>
      <c r="E71" s="40">
        <f>D71+D70</f>
        <v>9393</v>
      </c>
      <c r="F71" s="40">
        <f>E71+E70</f>
        <v>9486.93</v>
      </c>
      <c r="G71" s="40">
        <f>F71+F70</f>
        <v>9771.5378999999994</v>
      </c>
      <c r="H71" s="40">
        <f>G71+G70</f>
        <v>10064.684036999999</v>
      </c>
      <c r="I71" s="41"/>
      <c r="J71" s="42"/>
      <c r="K71" s="42"/>
      <c r="L71" s="42"/>
      <c r="M71" s="49"/>
      <c r="N71" s="56"/>
      <c r="O71" s="57"/>
      <c r="P71" s="57"/>
      <c r="Q71" s="57"/>
      <c r="R71" s="57"/>
      <c r="S71" s="57"/>
      <c r="T71" s="57"/>
      <c r="U71" s="58"/>
      <c r="V71" s="24"/>
      <c r="W71" s="24"/>
    </row>
    <row r="72" spans="1:33" ht="59.25" customHeight="1" x14ac:dyDescent="0.2">
      <c r="A72" s="89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72" s="90" t="s">
        <v>24</v>
      </c>
      <c r="C72" s="90" t="s">
        <v>81</v>
      </c>
      <c r="D72" s="91">
        <f t="shared" ref="D72:M72" si="16">D73/D74*100</f>
        <v>39.726027397260275</v>
      </c>
      <c r="E72" s="91">
        <f t="shared" si="16"/>
        <v>39.726027397260275</v>
      </c>
      <c r="F72" s="91">
        <f t="shared" si="16"/>
        <v>39.726027397260275</v>
      </c>
      <c r="G72" s="91">
        <f t="shared" si="16"/>
        <v>39.726027397260275</v>
      </c>
      <c r="H72" s="91">
        <f>H73/H74*100</f>
        <v>39.726027397260275</v>
      </c>
      <c r="I72" s="91">
        <f t="shared" si="16"/>
        <v>39.726027397260275</v>
      </c>
      <c r="J72" s="91">
        <f t="shared" si="16"/>
        <v>39.726027397260275</v>
      </c>
      <c r="K72" s="91">
        <f t="shared" si="16"/>
        <v>39.726027397260275</v>
      </c>
      <c r="L72" s="91">
        <f>L73/L74*100</f>
        <v>39.726027397260275</v>
      </c>
      <c r="M72" s="92">
        <f t="shared" si="16"/>
        <v>39.726027397260275</v>
      </c>
      <c r="N72" s="259" t="s">
        <v>195</v>
      </c>
      <c r="O72" s="259"/>
      <c r="P72" s="259"/>
      <c r="Q72" s="259"/>
      <c r="R72" s="259"/>
      <c r="S72" s="259"/>
      <c r="T72" s="259"/>
      <c r="U72" s="260"/>
      <c r="V72" s="314" t="s">
        <v>176</v>
      </c>
      <c r="W72" s="315"/>
      <c r="X72" s="315"/>
      <c r="Y72" s="315"/>
      <c r="Z72" s="315"/>
      <c r="AA72" s="315"/>
      <c r="AB72" s="315"/>
      <c r="AC72" s="315"/>
      <c r="AD72" s="315"/>
      <c r="AE72" s="315"/>
      <c r="AF72" s="315"/>
      <c r="AG72" s="316"/>
    </row>
    <row r="73" spans="1:33" ht="76.5" customHeight="1" x14ac:dyDescent="0.2">
      <c r="A73" s="19"/>
      <c r="B73" s="77"/>
      <c r="C73" s="77" t="s">
        <v>98</v>
      </c>
      <c r="D73" s="77">
        <v>58</v>
      </c>
      <c r="E73" s="77">
        <v>58</v>
      </c>
      <c r="F73" s="77">
        <v>58</v>
      </c>
      <c r="G73" s="77">
        <v>58</v>
      </c>
      <c r="H73" s="77">
        <v>58</v>
      </c>
      <c r="I73" s="77">
        <v>58</v>
      </c>
      <c r="J73" s="77">
        <v>58</v>
      </c>
      <c r="K73" s="77">
        <v>58</v>
      </c>
      <c r="L73" s="77">
        <v>58</v>
      </c>
      <c r="M73" s="77">
        <v>58</v>
      </c>
      <c r="N73" s="262"/>
      <c r="O73" s="262"/>
      <c r="P73" s="262"/>
      <c r="Q73" s="262"/>
      <c r="R73" s="262"/>
      <c r="S73" s="262"/>
      <c r="T73" s="262"/>
      <c r="U73" s="263"/>
      <c r="V73" s="317"/>
      <c r="W73" s="318"/>
      <c r="X73" s="318"/>
      <c r="Y73" s="318"/>
      <c r="Z73" s="318"/>
      <c r="AA73" s="318"/>
      <c r="AB73" s="318"/>
      <c r="AC73" s="318"/>
      <c r="AD73" s="318"/>
      <c r="AE73" s="318"/>
      <c r="AF73" s="318"/>
      <c r="AG73" s="319"/>
    </row>
    <row r="74" spans="1:33" ht="218.25" customHeight="1" thickBot="1" x14ac:dyDescent="0.25">
      <c r="A74" s="20"/>
      <c r="B74" s="16"/>
      <c r="C74" s="16" t="s">
        <v>99</v>
      </c>
      <c r="D74" s="16">
        <v>146</v>
      </c>
      <c r="E74" s="16">
        <v>146</v>
      </c>
      <c r="F74" s="16">
        <v>146</v>
      </c>
      <c r="G74" s="16">
        <v>146</v>
      </c>
      <c r="H74" s="16">
        <v>146</v>
      </c>
      <c r="I74" s="16">
        <v>146</v>
      </c>
      <c r="J74" s="16">
        <v>146</v>
      </c>
      <c r="K74" s="16">
        <v>146</v>
      </c>
      <c r="L74" s="16">
        <v>146</v>
      </c>
      <c r="M74" s="16">
        <v>146</v>
      </c>
      <c r="N74" s="265"/>
      <c r="O74" s="265"/>
      <c r="P74" s="265"/>
      <c r="Q74" s="265"/>
      <c r="R74" s="265"/>
      <c r="S74" s="265"/>
      <c r="T74" s="265"/>
      <c r="U74" s="266"/>
      <c r="V74" s="320"/>
      <c r="W74" s="321"/>
      <c r="X74" s="321"/>
      <c r="Y74" s="321"/>
      <c r="Z74" s="321"/>
      <c r="AA74" s="321"/>
      <c r="AB74" s="321"/>
      <c r="AC74" s="321"/>
      <c r="AD74" s="321"/>
      <c r="AE74" s="321"/>
      <c r="AF74" s="321"/>
      <c r="AG74" s="322"/>
    </row>
    <row r="75" spans="1:33" ht="218.25" customHeight="1" thickBot="1" x14ac:dyDescent="0.4">
      <c r="A75" s="93" t="str">
        <f>'Приложение 1'!B27</f>
        <v>1.2.3. Количество проведенных общегородских мероприятий;</v>
      </c>
      <c r="B75" s="94" t="s">
        <v>23</v>
      </c>
      <c r="C75" s="94" t="s">
        <v>81</v>
      </c>
      <c r="D75" s="94">
        <v>33</v>
      </c>
      <c r="E75" s="94">
        <v>33</v>
      </c>
      <c r="F75" s="94">
        <v>33</v>
      </c>
      <c r="G75" s="94">
        <v>33</v>
      </c>
      <c r="H75" s="94">
        <v>33</v>
      </c>
      <c r="I75" s="94">
        <v>33</v>
      </c>
      <c r="J75" s="94">
        <v>33</v>
      </c>
      <c r="K75" s="94">
        <v>33</v>
      </c>
      <c r="L75" s="94">
        <v>33</v>
      </c>
      <c r="M75" s="94">
        <v>33</v>
      </c>
      <c r="N75" s="302" t="s">
        <v>161</v>
      </c>
      <c r="O75" s="247"/>
      <c r="P75" s="247"/>
      <c r="Q75" s="247"/>
      <c r="R75" s="247"/>
      <c r="S75" s="247"/>
      <c r="T75" s="247"/>
      <c r="U75" s="248"/>
      <c r="V75" s="24"/>
      <c r="W75" s="24"/>
    </row>
    <row r="76" spans="1:33" ht="75.75" customHeight="1" thickBot="1" x14ac:dyDescent="0.4">
      <c r="A76" s="95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76" s="95" t="s">
        <v>23</v>
      </c>
      <c r="C76" s="95" t="s">
        <v>92</v>
      </c>
      <c r="D76" s="95">
        <v>5</v>
      </c>
      <c r="E76" s="95">
        <v>5</v>
      </c>
      <c r="F76" s="95">
        <v>5</v>
      </c>
      <c r="G76" s="95">
        <v>5</v>
      </c>
      <c r="H76" s="95">
        <v>5</v>
      </c>
      <c r="I76" s="95">
        <v>5</v>
      </c>
      <c r="J76" s="95">
        <v>5</v>
      </c>
      <c r="K76" s="95">
        <v>5</v>
      </c>
      <c r="L76" s="95">
        <v>5</v>
      </c>
      <c r="M76" s="95">
        <v>5</v>
      </c>
      <c r="N76" s="246" t="s">
        <v>161</v>
      </c>
      <c r="O76" s="247"/>
      <c r="P76" s="247"/>
      <c r="Q76" s="247"/>
      <c r="R76" s="247"/>
      <c r="S76" s="247"/>
      <c r="T76" s="247"/>
      <c r="U76" s="248"/>
      <c r="V76" s="24"/>
      <c r="W76" s="24"/>
    </row>
    <row r="77" spans="1:33" ht="75.75" customHeight="1" thickBot="1" x14ac:dyDescent="0.4">
      <c r="A77" s="62" t="str">
        <f>'Приложение 1'!B29</f>
        <v>1.2.5. Количество организованных и проведенных культурно- массовых мероприятий</v>
      </c>
      <c r="B77" s="62" t="s">
        <v>23</v>
      </c>
      <c r="C77" s="62" t="s">
        <v>81</v>
      </c>
      <c r="D77" s="62">
        <f>'Приложение 2'!C29</f>
        <v>1506</v>
      </c>
      <c r="E77" s="62">
        <f>'Приложение 2'!D29</f>
        <v>1511</v>
      </c>
      <c r="F77" s="62">
        <f>'Приложение 2'!E29</f>
        <v>1516</v>
      </c>
      <c r="G77" s="62">
        <f>'Приложение 2'!F29</f>
        <v>1521</v>
      </c>
      <c r="H77" s="62">
        <f>'Приложение 2'!G29</f>
        <v>1526</v>
      </c>
      <c r="I77" s="62">
        <f>'Приложение 2'!H29</f>
        <v>1531</v>
      </c>
      <c r="J77" s="62">
        <f>'Приложение 2'!I29</f>
        <v>1536</v>
      </c>
      <c r="K77" s="62" t="str">
        <f>'Приложение 2'!J29</f>
        <v>Годовой татистический отчет по форме 7 - НК</v>
      </c>
      <c r="L77" s="62">
        <v>1531</v>
      </c>
      <c r="M77" s="62">
        <v>1536</v>
      </c>
      <c r="N77" s="246" t="s">
        <v>161</v>
      </c>
      <c r="O77" s="247"/>
      <c r="P77" s="247"/>
      <c r="Q77" s="247"/>
      <c r="R77" s="247"/>
      <c r="S77" s="247"/>
      <c r="T77" s="247"/>
      <c r="U77" s="248"/>
      <c r="V77" s="24"/>
      <c r="W77" s="24"/>
    </row>
    <row r="78" spans="1:33" ht="24" thickBot="1" x14ac:dyDescent="0.4">
      <c r="A78" s="244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78" s="244"/>
      <c r="C78" s="244"/>
      <c r="D78" s="244"/>
      <c r="E78" s="244"/>
      <c r="F78" s="244"/>
      <c r="G78" s="244"/>
      <c r="H78" s="244"/>
      <c r="I78" s="82"/>
      <c r="J78" s="83"/>
      <c r="K78" s="83"/>
      <c r="L78" s="83"/>
      <c r="M78" s="83"/>
      <c r="N78" s="35"/>
      <c r="O78" s="35"/>
      <c r="P78" s="35"/>
      <c r="Q78" s="35"/>
      <c r="R78" s="35"/>
      <c r="S78" s="35"/>
      <c r="T78" s="35"/>
      <c r="U78" s="35"/>
      <c r="V78" s="24"/>
      <c r="W78" s="24"/>
    </row>
    <row r="79" spans="1:33" ht="222" customHeight="1" x14ac:dyDescent="0.2">
      <c r="A79" s="62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79" s="62" t="s">
        <v>73</v>
      </c>
      <c r="C79" s="62" t="s">
        <v>100</v>
      </c>
      <c r="D79" s="63">
        <f t="shared" ref="D79:M79" si="17">D80/D83*100</f>
        <v>100</v>
      </c>
      <c r="E79" s="63">
        <f t="shared" si="17"/>
        <v>100</v>
      </c>
      <c r="F79" s="63">
        <f t="shared" si="17"/>
        <v>100</v>
      </c>
      <c r="G79" s="63">
        <f t="shared" si="17"/>
        <v>100</v>
      </c>
      <c r="H79" s="63">
        <f t="shared" si="17"/>
        <v>100</v>
      </c>
      <c r="I79" s="63">
        <f t="shared" si="17"/>
        <v>100</v>
      </c>
      <c r="J79" s="63">
        <f t="shared" si="17"/>
        <v>100</v>
      </c>
      <c r="K79" s="63">
        <f t="shared" si="17"/>
        <v>100</v>
      </c>
      <c r="L79" s="63">
        <f t="shared" si="17"/>
        <v>100</v>
      </c>
      <c r="M79" s="96">
        <f t="shared" si="17"/>
        <v>100</v>
      </c>
      <c r="N79" s="258" t="s">
        <v>168</v>
      </c>
      <c r="O79" s="259"/>
      <c r="P79" s="259"/>
      <c r="Q79" s="259"/>
      <c r="R79" s="259"/>
      <c r="S79" s="259"/>
      <c r="T79" s="259"/>
      <c r="U79" s="260"/>
      <c r="V79" s="24"/>
      <c r="W79" s="24"/>
    </row>
    <row r="80" spans="1:33" ht="60" customHeight="1" x14ac:dyDescent="0.2">
      <c r="A80" s="77"/>
      <c r="B80" s="77" t="s">
        <v>87</v>
      </c>
      <c r="C80" s="77" t="s">
        <v>0</v>
      </c>
      <c r="D80" s="77">
        <f t="shared" ref="D80:M80" si="18">SUM(D81:D82)</f>
        <v>4</v>
      </c>
      <c r="E80" s="77">
        <f t="shared" si="18"/>
        <v>4</v>
      </c>
      <c r="F80" s="77">
        <f t="shared" si="18"/>
        <v>4</v>
      </c>
      <c r="G80" s="77">
        <f t="shared" si="18"/>
        <v>4</v>
      </c>
      <c r="H80" s="77">
        <f t="shared" si="18"/>
        <v>4</v>
      </c>
      <c r="I80" s="77">
        <f t="shared" si="18"/>
        <v>4</v>
      </c>
      <c r="J80" s="77">
        <f t="shared" si="18"/>
        <v>4</v>
      </c>
      <c r="K80" s="77">
        <f t="shared" si="18"/>
        <v>4</v>
      </c>
      <c r="L80" s="77">
        <f t="shared" si="18"/>
        <v>4</v>
      </c>
      <c r="M80" s="88">
        <f t="shared" si="18"/>
        <v>4</v>
      </c>
      <c r="N80" s="261"/>
      <c r="O80" s="262"/>
      <c r="P80" s="262"/>
      <c r="Q80" s="262"/>
      <c r="R80" s="262"/>
      <c r="S80" s="262"/>
      <c r="T80" s="262"/>
      <c r="U80" s="263"/>
      <c r="V80" s="24"/>
      <c r="W80" s="24"/>
    </row>
    <row r="81" spans="1:23" ht="22.5" customHeight="1" x14ac:dyDescent="0.2">
      <c r="A81" s="77"/>
      <c r="B81" s="77"/>
      <c r="C81" s="77" t="s">
        <v>83</v>
      </c>
      <c r="D81" s="77">
        <v>2</v>
      </c>
      <c r="E81" s="77">
        <v>2</v>
      </c>
      <c r="F81" s="77">
        <v>2</v>
      </c>
      <c r="G81" s="77">
        <v>2</v>
      </c>
      <c r="H81" s="77">
        <v>2</v>
      </c>
      <c r="I81" s="77">
        <v>2</v>
      </c>
      <c r="J81" s="77">
        <v>2</v>
      </c>
      <c r="K81" s="77">
        <v>2</v>
      </c>
      <c r="L81" s="77">
        <v>2</v>
      </c>
      <c r="M81" s="88">
        <v>2</v>
      </c>
      <c r="N81" s="261"/>
      <c r="O81" s="262"/>
      <c r="P81" s="262"/>
      <c r="Q81" s="262"/>
      <c r="R81" s="262"/>
      <c r="S81" s="262"/>
      <c r="T81" s="262"/>
      <c r="U81" s="263"/>
      <c r="V81" s="24"/>
      <c r="W81" s="24"/>
    </row>
    <row r="82" spans="1:23" ht="24.75" customHeight="1" x14ac:dyDescent="0.2">
      <c r="A82" s="77"/>
      <c r="B82" s="77"/>
      <c r="C82" s="77" t="s">
        <v>84</v>
      </c>
      <c r="D82" s="77">
        <v>2</v>
      </c>
      <c r="E82" s="77">
        <v>2</v>
      </c>
      <c r="F82" s="77">
        <v>2</v>
      </c>
      <c r="G82" s="77">
        <v>2</v>
      </c>
      <c r="H82" s="77">
        <v>2</v>
      </c>
      <c r="I82" s="77">
        <v>2</v>
      </c>
      <c r="J82" s="77">
        <v>2</v>
      </c>
      <c r="K82" s="77">
        <v>2</v>
      </c>
      <c r="L82" s="77">
        <v>2</v>
      </c>
      <c r="M82" s="88">
        <v>2</v>
      </c>
      <c r="N82" s="261"/>
      <c r="O82" s="262"/>
      <c r="P82" s="262"/>
      <c r="Q82" s="262"/>
      <c r="R82" s="262"/>
      <c r="S82" s="262"/>
      <c r="T82" s="262"/>
      <c r="U82" s="263"/>
      <c r="V82" s="24"/>
      <c r="W82" s="24"/>
    </row>
    <row r="83" spans="1:23" ht="24.75" customHeight="1" x14ac:dyDescent="0.2">
      <c r="A83" s="77"/>
      <c r="B83" s="77" t="s">
        <v>88</v>
      </c>
      <c r="C83" s="77" t="s">
        <v>0</v>
      </c>
      <c r="D83" s="77">
        <f t="shared" ref="D83:M83" si="19">SUM(D84:D85)</f>
        <v>4</v>
      </c>
      <c r="E83" s="77">
        <f t="shared" si="19"/>
        <v>4</v>
      </c>
      <c r="F83" s="77">
        <f t="shared" si="19"/>
        <v>4</v>
      </c>
      <c r="G83" s="77">
        <f t="shared" si="19"/>
        <v>4</v>
      </c>
      <c r="H83" s="77">
        <f t="shared" si="19"/>
        <v>4</v>
      </c>
      <c r="I83" s="77">
        <f t="shared" si="19"/>
        <v>4</v>
      </c>
      <c r="J83" s="77">
        <f t="shared" si="19"/>
        <v>4</v>
      </c>
      <c r="K83" s="77">
        <f t="shared" si="19"/>
        <v>4</v>
      </c>
      <c r="L83" s="77">
        <f>SUM(L84:L85)</f>
        <v>4</v>
      </c>
      <c r="M83" s="88">
        <f t="shared" si="19"/>
        <v>4</v>
      </c>
      <c r="N83" s="261"/>
      <c r="O83" s="262"/>
      <c r="P83" s="262"/>
      <c r="Q83" s="262"/>
      <c r="R83" s="262"/>
      <c r="S83" s="262"/>
      <c r="T83" s="262"/>
      <c r="U83" s="263"/>
      <c r="V83" s="24"/>
      <c r="W83" s="24"/>
    </row>
    <row r="84" spans="1:23" ht="24" customHeight="1" x14ac:dyDescent="0.2">
      <c r="A84" s="77"/>
      <c r="B84" s="77"/>
      <c r="C84" s="77" t="s">
        <v>83</v>
      </c>
      <c r="D84" s="77">
        <v>2</v>
      </c>
      <c r="E84" s="77">
        <v>2</v>
      </c>
      <c r="F84" s="77">
        <v>2</v>
      </c>
      <c r="G84" s="77">
        <v>2</v>
      </c>
      <c r="H84" s="77">
        <v>2</v>
      </c>
      <c r="I84" s="77">
        <v>2</v>
      </c>
      <c r="J84" s="77">
        <v>2</v>
      </c>
      <c r="K84" s="77">
        <v>2</v>
      </c>
      <c r="L84" s="77">
        <v>2</v>
      </c>
      <c r="M84" s="88">
        <v>2</v>
      </c>
      <c r="N84" s="261"/>
      <c r="O84" s="262"/>
      <c r="P84" s="262"/>
      <c r="Q84" s="262"/>
      <c r="R84" s="262"/>
      <c r="S84" s="262"/>
      <c r="T84" s="262"/>
      <c r="U84" s="263"/>
      <c r="V84" s="24"/>
      <c r="W84" s="24"/>
    </row>
    <row r="85" spans="1:23" ht="23.25" customHeight="1" thickBot="1" x14ac:dyDescent="0.25">
      <c r="A85" s="77"/>
      <c r="B85" s="77"/>
      <c r="C85" s="77" t="s">
        <v>84</v>
      </c>
      <c r="D85" s="77">
        <v>2</v>
      </c>
      <c r="E85" s="77">
        <v>2</v>
      </c>
      <c r="F85" s="77">
        <v>2</v>
      </c>
      <c r="G85" s="77">
        <v>2</v>
      </c>
      <c r="H85" s="77">
        <v>2</v>
      </c>
      <c r="I85" s="77">
        <v>2</v>
      </c>
      <c r="J85" s="77">
        <v>2</v>
      </c>
      <c r="K85" s="77">
        <v>2</v>
      </c>
      <c r="L85" s="77">
        <v>2</v>
      </c>
      <c r="M85" s="88">
        <v>2</v>
      </c>
      <c r="N85" s="264"/>
      <c r="O85" s="265"/>
      <c r="P85" s="265"/>
      <c r="Q85" s="265"/>
      <c r="R85" s="265"/>
      <c r="S85" s="265"/>
      <c r="T85" s="265"/>
      <c r="U85" s="266"/>
      <c r="V85" s="24"/>
      <c r="W85" s="24"/>
    </row>
    <row r="86" spans="1:23" ht="115.5" customHeight="1" x14ac:dyDescent="0.2">
      <c r="A86" s="98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86" s="62" t="s">
        <v>74</v>
      </c>
      <c r="C86" s="62" t="s">
        <v>100</v>
      </c>
      <c r="D86" s="80">
        <f>D87/D90*100</f>
        <v>90.042674253200573</v>
      </c>
      <c r="E86" s="80">
        <f t="shared" ref="E86:M86" si="20">E87/E90*100</f>
        <v>90.042674253200573</v>
      </c>
      <c r="F86" s="80">
        <f>F87/F90*100</f>
        <v>90.042674253200573</v>
      </c>
      <c r="G86" s="80">
        <f t="shared" si="20"/>
        <v>90.042674253200573</v>
      </c>
      <c r="H86" s="80">
        <f t="shared" si="20"/>
        <v>90.042674253200573</v>
      </c>
      <c r="I86" s="80">
        <f t="shared" si="20"/>
        <v>90.042674253200573</v>
      </c>
      <c r="J86" s="80">
        <f t="shared" si="20"/>
        <v>90.042674253200573</v>
      </c>
      <c r="K86" s="80">
        <f t="shared" si="20"/>
        <v>90.042674253200573</v>
      </c>
      <c r="L86" s="80">
        <f t="shared" si="20"/>
        <v>90.042674253200573</v>
      </c>
      <c r="M86" s="80">
        <f t="shared" si="20"/>
        <v>90.042674253200573</v>
      </c>
      <c r="N86" s="261" t="s">
        <v>169</v>
      </c>
      <c r="O86" s="262"/>
      <c r="P86" s="262"/>
      <c r="Q86" s="262"/>
      <c r="R86" s="262"/>
      <c r="S86" s="262"/>
      <c r="T86" s="262"/>
      <c r="U86" s="262"/>
      <c r="V86" s="260"/>
      <c r="W86" s="24"/>
    </row>
    <row r="87" spans="1:23" ht="60" customHeight="1" x14ac:dyDescent="0.2">
      <c r="A87" s="77"/>
      <c r="B87" s="77" t="s">
        <v>101</v>
      </c>
      <c r="C87" s="77" t="s">
        <v>0</v>
      </c>
      <c r="D87" s="12">
        <f t="shared" ref="D87:M87" si="21">SUM(D88:D89)</f>
        <v>633</v>
      </c>
      <c r="E87" s="12">
        <f t="shared" si="21"/>
        <v>633</v>
      </c>
      <c r="F87" s="12">
        <f t="shared" si="21"/>
        <v>633</v>
      </c>
      <c r="G87" s="12">
        <f t="shared" si="21"/>
        <v>633</v>
      </c>
      <c r="H87" s="12">
        <f t="shared" si="21"/>
        <v>633</v>
      </c>
      <c r="I87" s="12">
        <f t="shared" si="21"/>
        <v>633</v>
      </c>
      <c r="J87" s="12">
        <f t="shared" si="21"/>
        <v>633</v>
      </c>
      <c r="K87" s="12">
        <f t="shared" si="21"/>
        <v>633</v>
      </c>
      <c r="L87" s="12">
        <f t="shared" si="21"/>
        <v>633</v>
      </c>
      <c r="M87" s="87">
        <f t="shared" si="21"/>
        <v>633</v>
      </c>
      <c r="N87" s="261"/>
      <c r="O87" s="262"/>
      <c r="P87" s="262"/>
      <c r="Q87" s="262"/>
      <c r="R87" s="262"/>
      <c r="S87" s="262"/>
      <c r="T87" s="262"/>
      <c r="U87" s="262"/>
      <c r="V87" s="263"/>
      <c r="W87" s="24"/>
    </row>
    <row r="88" spans="1:23" ht="22.5" customHeight="1" x14ac:dyDescent="0.2">
      <c r="A88" s="77"/>
      <c r="B88" s="77"/>
      <c r="C88" s="77" t="s">
        <v>83</v>
      </c>
      <c r="D88" s="12">
        <v>405</v>
      </c>
      <c r="E88" s="12">
        <v>405</v>
      </c>
      <c r="F88" s="12">
        <v>405</v>
      </c>
      <c r="G88" s="12">
        <v>405</v>
      </c>
      <c r="H88" s="12">
        <v>405</v>
      </c>
      <c r="I88" s="12">
        <v>405</v>
      </c>
      <c r="J88" s="12">
        <v>405</v>
      </c>
      <c r="K88" s="12">
        <v>405</v>
      </c>
      <c r="L88" s="12">
        <v>405</v>
      </c>
      <c r="M88" s="87">
        <v>405</v>
      </c>
      <c r="N88" s="261"/>
      <c r="O88" s="262"/>
      <c r="P88" s="262"/>
      <c r="Q88" s="262"/>
      <c r="R88" s="262"/>
      <c r="S88" s="262"/>
      <c r="T88" s="262"/>
      <c r="U88" s="262"/>
      <c r="V88" s="263"/>
      <c r="W88" s="24"/>
    </row>
    <row r="89" spans="1:23" ht="24.75" customHeight="1" x14ac:dyDescent="0.2">
      <c r="A89" s="77"/>
      <c r="B89" s="77"/>
      <c r="C89" s="77" t="s">
        <v>84</v>
      </c>
      <c r="D89" s="12">
        <v>228</v>
      </c>
      <c r="E89" s="12">
        <v>228</v>
      </c>
      <c r="F89" s="12">
        <v>228</v>
      </c>
      <c r="G89" s="12">
        <v>228</v>
      </c>
      <c r="H89" s="12">
        <v>228</v>
      </c>
      <c r="I89" s="12">
        <v>228</v>
      </c>
      <c r="J89" s="12">
        <v>228</v>
      </c>
      <c r="K89" s="12">
        <v>228</v>
      </c>
      <c r="L89" s="12">
        <v>228</v>
      </c>
      <c r="M89" s="87">
        <v>228</v>
      </c>
      <c r="N89" s="261"/>
      <c r="O89" s="262"/>
      <c r="P89" s="262"/>
      <c r="Q89" s="262"/>
      <c r="R89" s="262"/>
      <c r="S89" s="262"/>
      <c r="T89" s="262"/>
      <c r="U89" s="262"/>
      <c r="V89" s="263"/>
    </row>
    <row r="90" spans="1:23" ht="39.75" customHeight="1" x14ac:dyDescent="0.2">
      <c r="A90" s="77"/>
      <c r="B90" s="77" t="s">
        <v>102</v>
      </c>
      <c r="C90" s="77" t="s">
        <v>0</v>
      </c>
      <c r="D90" s="12">
        <f t="shared" ref="D90:M90" si="22">SUM(D91:D92)</f>
        <v>703</v>
      </c>
      <c r="E90" s="12">
        <f t="shared" si="22"/>
        <v>703</v>
      </c>
      <c r="F90" s="12">
        <f t="shared" si="22"/>
        <v>703</v>
      </c>
      <c r="G90" s="12">
        <f t="shared" si="22"/>
        <v>703</v>
      </c>
      <c r="H90" s="12">
        <f t="shared" si="22"/>
        <v>703</v>
      </c>
      <c r="I90" s="12">
        <f t="shared" si="22"/>
        <v>703</v>
      </c>
      <c r="J90" s="12">
        <f t="shared" si="22"/>
        <v>703</v>
      </c>
      <c r="K90" s="12">
        <f t="shared" si="22"/>
        <v>703</v>
      </c>
      <c r="L90" s="12">
        <f t="shared" si="22"/>
        <v>703</v>
      </c>
      <c r="M90" s="87">
        <f t="shared" si="22"/>
        <v>703</v>
      </c>
      <c r="N90" s="261"/>
      <c r="O90" s="262"/>
      <c r="P90" s="262"/>
      <c r="Q90" s="262"/>
      <c r="R90" s="262"/>
      <c r="S90" s="262"/>
      <c r="T90" s="262"/>
      <c r="U90" s="262"/>
      <c r="V90" s="263"/>
    </row>
    <row r="91" spans="1:23" ht="24" customHeight="1" x14ac:dyDescent="0.2">
      <c r="A91" s="77"/>
      <c r="B91" s="77"/>
      <c r="C91" s="77" t="s">
        <v>83</v>
      </c>
      <c r="D91" s="12">
        <v>450</v>
      </c>
      <c r="E91" s="12">
        <v>450</v>
      </c>
      <c r="F91" s="12">
        <v>450</v>
      </c>
      <c r="G91" s="12">
        <v>450</v>
      </c>
      <c r="H91" s="12">
        <v>450</v>
      </c>
      <c r="I91" s="12">
        <v>450</v>
      </c>
      <c r="J91" s="12">
        <v>450</v>
      </c>
      <c r="K91" s="12">
        <v>450</v>
      </c>
      <c r="L91" s="12">
        <v>450</v>
      </c>
      <c r="M91" s="87">
        <v>450</v>
      </c>
      <c r="N91" s="261"/>
      <c r="O91" s="262"/>
      <c r="P91" s="262"/>
      <c r="Q91" s="262"/>
      <c r="R91" s="262"/>
      <c r="S91" s="262"/>
      <c r="T91" s="262"/>
      <c r="U91" s="262"/>
      <c r="V91" s="263"/>
    </row>
    <row r="92" spans="1:23" ht="23.25" customHeight="1" thickBot="1" x14ac:dyDescent="0.25">
      <c r="A92" s="77"/>
      <c r="B92" s="77"/>
      <c r="C92" s="77" t="s">
        <v>84</v>
      </c>
      <c r="D92" s="12">
        <v>253</v>
      </c>
      <c r="E92" s="12">
        <v>253</v>
      </c>
      <c r="F92" s="12">
        <v>253</v>
      </c>
      <c r="G92" s="12">
        <v>253</v>
      </c>
      <c r="H92" s="12">
        <v>253</v>
      </c>
      <c r="I92" s="12">
        <v>253</v>
      </c>
      <c r="J92" s="12">
        <v>253</v>
      </c>
      <c r="K92" s="12">
        <v>253</v>
      </c>
      <c r="L92" s="12">
        <v>253</v>
      </c>
      <c r="M92" s="87">
        <v>253</v>
      </c>
      <c r="N92" s="264"/>
      <c r="O92" s="265"/>
      <c r="P92" s="265"/>
      <c r="Q92" s="265"/>
      <c r="R92" s="265"/>
      <c r="S92" s="265"/>
      <c r="T92" s="265"/>
      <c r="U92" s="265"/>
      <c r="V92" s="266"/>
    </row>
  </sheetData>
  <mergeCells count="41">
    <mergeCell ref="N86:V92"/>
    <mergeCell ref="N79:U85"/>
    <mergeCell ref="L4:L5"/>
    <mergeCell ref="M4:M5"/>
    <mergeCell ref="N8:U9"/>
    <mergeCell ref="N10:U12"/>
    <mergeCell ref="N13:U25"/>
    <mergeCell ref="N75:U75"/>
    <mergeCell ref="N56:U67"/>
    <mergeCell ref="N69:U69"/>
    <mergeCell ref="N72:U74"/>
    <mergeCell ref="V26:AC35"/>
    <mergeCell ref="V10:AC12"/>
    <mergeCell ref="V56:AB67"/>
    <mergeCell ref="N36:U38"/>
    <mergeCell ref="V72:AG74"/>
    <mergeCell ref="A49:H49"/>
    <mergeCell ref="A78:H78"/>
    <mergeCell ref="C3:C5"/>
    <mergeCell ref="B43:B48"/>
    <mergeCell ref="N77:U77"/>
    <mergeCell ref="N42:AA48"/>
    <mergeCell ref="N26:U35"/>
    <mergeCell ref="N39:U41"/>
    <mergeCell ref="A6:H6"/>
    <mergeCell ref="A7:H7"/>
    <mergeCell ref="V13:AC24"/>
    <mergeCell ref="AB42:AB48"/>
    <mergeCell ref="AC42:AD48"/>
    <mergeCell ref="N76:U76"/>
    <mergeCell ref="N53:U55"/>
    <mergeCell ref="N50:U52"/>
    <mergeCell ref="A1:H1"/>
    <mergeCell ref="A3:A5"/>
    <mergeCell ref="B3:B5"/>
    <mergeCell ref="D4:D5"/>
    <mergeCell ref="E4:E5"/>
    <mergeCell ref="F4:F5"/>
    <mergeCell ref="G4:G5"/>
    <mergeCell ref="H4:H5"/>
    <mergeCell ref="D3:M3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61" orientation="landscape" r:id="rId1"/>
  <rowBreaks count="6" manualBreakCount="6">
    <brk id="12" max="16383" man="1"/>
    <brk id="25" max="16383" man="1"/>
    <brk id="38" max="16383" man="1"/>
    <brk id="48" max="16383" man="1"/>
    <brk id="68" max="16383" man="1"/>
    <brk id="78" max="12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323">
        <v>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324">
        <v>2</v>
      </c>
      <c r="B1" s="324"/>
      <c r="C1" s="324"/>
      <c r="D1" s="324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Приложение 1</vt:lpstr>
      <vt:lpstr>Приложение 2</vt:lpstr>
      <vt:lpstr>Приложение 3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'Приложение 2'!Заголовки_для_печати</vt:lpstr>
      <vt:lpstr>'Приложение 3'!Заголовки_для_печати</vt:lpstr>
      <vt:lpstr>'расчет целевых показателей'!Заголовки_для_печати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'расчет целевых показателей'!Область_печати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Ващенко Юлия Александровна</cp:lastModifiedBy>
  <cp:lastPrinted>2020-10-02T10:58:35Z</cp:lastPrinted>
  <dcterms:created xsi:type="dcterms:W3CDTF">1996-10-08T23:32:33Z</dcterms:created>
  <dcterms:modified xsi:type="dcterms:W3CDTF">2020-12-22T06:41:41Z</dcterms:modified>
</cp:coreProperties>
</file>