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005"/>
  </bookViews>
  <sheets>
    <sheet name="Приложение 2" sheetId="1" r:id="rId1"/>
  </sheets>
  <definedNames>
    <definedName name="_xlnm.Print_Titles" localSheetId="0">'Приложение 2'!$13:$13</definedName>
    <definedName name="_xlnm.Print_Area" localSheetId="0">'Приложение 2'!$A$1:$L$300</definedName>
  </definedNames>
  <calcPr calcId="145621"/>
</workbook>
</file>

<file path=xl/calcChain.xml><?xml version="1.0" encoding="utf-8"?>
<calcChain xmlns="http://schemas.openxmlformats.org/spreadsheetml/2006/main">
  <c r="H148" i="1" l="1"/>
  <c r="H144" i="1" s="1"/>
  <c r="H32" i="1"/>
  <c r="H17" i="1" l="1"/>
  <c r="J169" i="1" l="1"/>
  <c r="J27" i="1" l="1"/>
  <c r="F18" i="1" l="1"/>
  <c r="G104" i="1" l="1"/>
  <c r="G153" i="1" l="1"/>
  <c r="H141" i="1" l="1"/>
  <c r="H27" i="1"/>
  <c r="H18" i="1" s="1"/>
  <c r="H15" i="1" s="1"/>
  <c r="D248" i="1"/>
  <c r="E244" i="1" l="1"/>
  <c r="F244" i="1"/>
  <c r="G244" i="1"/>
  <c r="I244" i="1"/>
  <c r="J244" i="1"/>
  <c r="K244" i="1"/>
  <c r="D237" i="1"/>
  <c r="H239" i="1" l="1"/>
  <c r="H19" i="1" l="1"/>
  <c r="D239" i="1"/>
  <c r="H235" i="1" l="1"/>
  <c r="E141" i="1" l="1"/>
  <c r="F141" i="1"/>
  <c r="G141" i="1"/>
  <c r="I141" i="1"/>
  <c r="J141" i="1"/>
  <c r="K141" i="1"/>
  <c r="D145" i="1"/>
  <c r="H22" i="1"/>
  <c r="F236" i="1" l="1"/>
  <c r="F233" i="1" s="1"/>
  <c r="G236" i="1"/>
  <c r="G233" i="1" s="1"/>
  <c r="I236" i="1"/>
  <c r="I233" i="1" s="1"/>
  <c r="J236" i="1"/>
  <c r="J233" i="1" s="1"/>
  <c r="K236" i="1"/>
  <c r="K233" i="1" s="1"/>
  <c r="E236" i="1"/>
  <c r="E233" i="1" l="1"/>
  <c r="H247" i="1"/>
  <c r="AI247" i="1"/>
  <c r="H244" i="1" l="1"/>
  <c r="H238" i="1"/>
  <c r="D252" i="1"/>
  <c r="D251" i="1"/>
  <c r="D250" i="1"/>
  <c r="D249" i="1"/>
  <c r="D247" i="1"/>
  <c r="D246" i="1"/>
  <c r="D245" i="1"/>
  <c r="D244" i="1" s="1"/>
  <c r="AI244" i="1"/>
  <c r="E253" i="1"/>
  <c r="F253" i="1"/>
  <c r="G253" i="1"/>
  <c r="H253" i="1"/>
  <c r="D254" i="1"/>
  <c r="D255" i="1"/>
  <c r="D256" i="1"/>
  <c r="D257" i="1"/>
  <c r="D258" i="1"/>
  <c r="D259" i="1"/>
  <c r="D260" i="1"/>
  <c r="E261" i="1"/>
  <c r="F261" i="1"/>
  <c r="G261" i="1"/>
  <c r="H261" i="1"/>
  <c r="D262" i="1"/>
  <c r="D263" i="1"/>
  <c r="D264" i="1"/>
  <c r="D265" i="1"/>
  <c r="D266" i="1"/>
  <c r="D267" i="1"/>
  <c r="D268" i="1"/>
  <c r="E269" i="1"/>
  <c r="F269" i="1"/>
  <c r="G269" i="1"/>
  <c r="H269" i="1"/>
  <c r="D270" i="1"/>
  <c r="D271" i="1"/>
  <c r="D272" i="1"/>
  <c r="D273" i="1"/>
  <c r="D274" i="1"/>
  <c r="D275" i="1"/>
  <c r="D276" i="1"/>
  <c r="E277" i="1"/>
  <c r="F277" i="1"/>
  <c r="G277" i="1"/>
  <c r="H277" i="1"/>
  <c r="D278" i="1"/>
  <c r="D279" i="1"/>
  <c r="D238" i="1" l="1"/>
  <c r="H236" i="1"/>
  <c r="D253" i="1"/>
  <c r="D269" i="1"/>
  <c r="D261" i="1"/>
  <c r="H233" i="1" l="1"/>
  <c r="D236" i="1"/>
  <c r="K293" i="1"/>
  <c r="J293" i="1"/>
  <c r="I293" i="1"/>
  <c r="H293" i="1"/>
  <c r="G293" i="1"/>
  <c r="F293" i="1"/>
  <c r="E293" i="1"/>
  <c r="D300" i="1" l="1"/>
  <c r="D299" i="1"/>
  <c r="D298" i="1"/>
  <c r="D297" i="1"/>
  <c r="D296" i="1"/>
  <c r="D295" i="1"/>
  <c r="D294" i="1"/>
  <c r="D293" i="1" l="1"/>
  <c r="G136" i="1" l="1"/>
  <c r="E158" i="1" l="1"/>
  <c r="F158" i="1"/>
  <c r="G158" i="1"/>
  <c r="H158" i="1"/>
  <c r="I158" i="1"/>
  <c r="J158" i="1"/>
  <c r="K158" i="1"/>
  <c r="D157" i="1"/>
  <c r="D165" i="1" l="1"/>
  <c r="D158" i="1" s="1"/>
  <c r="D156" i="1"/>
  <c r="D155" i="1"/>
  <c r="D154" i="1"/>
  <c r="D153" i="1"/>
  <c r="D152" i="1"/>
  <c r="D151" i="1"/>
  <c r="K150" i="1"/>
  <c r="J150" i="1"/>
  <c r="I150" i="1"/>
  <c r="H150" i="1"/>
  <c r="G150" i="1"/>
  <c r="F150" i="1"/>
  <c r="E150" i="1"/>
  <c r="D150" i="1" l="1"/>
  <c r="D292" i="1"/>
  <c r="D291" i="1"/>
  <c r="D290" i="1"/>
  <c r="D289" i="1"/>
  <c r="D288" i="1"/>
  <c r="D287" i="1"/>
  <c r="D286" i="1"/>
  <c r="K285" i="1"/>
  <c r="J285" i="1"/>
  <c r="I285" i="1"/>
  <c r="H285" i="1"/>
  <c r="G285" i="1"/>
  <c r="F285" i="1"/>
  <c r="E285" i="1"/>
  <c r="D284" i="1"/>
  <c r="D283" i="1"/>
  <c r="D282" i="1"/>
  <c r="D281" i="1"/>
  <c r="D280" i="1"/>
  <c r="D277" i="1" s="1"/>
  <c r="K277" i="1"/>
  <c r="J277" i="1"/>
  <c r="I277" i="1"/>
  <c r="K269" i="1"/>
  <c r="J269" i="1"/>
  <c r="I269" i="1"/>
  <c r="K261" i="1"/>
  <c r="J261" i="1"/>
  <c r="I261" i="1"/>
  <c r="K253" i="1"/>
  <c r="J253" i="1"/>
  <c r="I253" i="1"/>
  <c r="D243" i="1"/>
  <c r="D242" i="1"/>
  <c r="D241" i="1"/>
  <c r="D240" i="1"/>
  <c r="D235" i="1"/>
  <c r="D234" i="1"/>
  <c r="D232" i="1"/>
  <c r="D231" i="1"/>
  <c r="D230" i="1"/>
  <c r="D229" i="1"/>
  <c r="D228" i="1"/>
  <c r="D227" i="1"/>
  <c r="D226" i="1"/>
  <c r="K225" i="1"/>
  <c r="J225" i="1"/>
  <c r="I225" i="1"/>
  <c r="H225" i="1"/>
  <c r="G225" i="1"/>
  <c r="F225" i="1"/>
  <c r="E225" i="1"/>
  <c r="D224" i="1"/>
  <c r="D223" i="1"/>
  <c r="D222" i="1"/>
  <c r="D221" i="1"/>
  <c r="D220" i="1"/>
  <c r="D219" i="1"/>
  <c r="D218" i="1"/>
  <c r="K217" i="1"/>
  <c r="J217" i="1"/>
  <c r="I217" i="1"/>
  <c r="H217" i="1"/>
  <c r="G217" i="1"/>
  <c r="F217" i="1"/>
  <c r="E217" i="1"/>
  <c r="D216" i="1"/>
  <c r="D215" i="1"/>
  <c r="D214" i="1"/>
  <c r="D213" i="1"/>
  <c r="D212" i="1"/>
  <c r="D211" i="1"/>
  <c r="D210" i="1"/>
  <c r="K209" i="1"/>
  <c r="J209" i="1"/>
  <c r="I209" i="1"/>
  <c r="H209" i="1"/>
  <c r="G209" i="1"/>
  <c r="F209" i="1"/>
  <c r="E209" i="1"/>
  <c r="D208" i="1"/>
  <c r="D207" i="1"/>
  <c r="D206" i="1"/>
  <c r="D205" i="1"/>
  <c r="D204" i="1"/>
  <c r="F203" i="1"/>
  <c r="D203" i="1" s="1"/>
  <c r="D202" i="1"/>
  <c r="D201" i="1"/>
  <c r="K200" i="1"/>
  <c r="J200" i="1"/>
  <c r="I200" i="1"/>
  <c r="H200" i="1"/>
  <c r="G200" i="1"/>
  <c r="E200" i="1"/>
  <c r="D199" i="1"/>
  <c r="D198" i="1"/>
  <c r="D197" i="1"/>
  <c r="D196" i="1"/>
  <c r="D195" i="1"/>
  <c r="D194" i="1"/>
  <c r="D193" i="1"/>
  <c r="K192" i="1"/>
  <c r="J192" i="1"/>
  <c r="I192" i="1"/>
  <c r="H192" i="1"/>
  <c r="G192" i="1"/>
  <c r="F192" i="1"/>
  <c r="E192" i="1"/>
  <c r="D191" i="1"/>
  <c r="D190" i="1"/>
  <c r="D189" i="1"/>
  <c r="D188" i="1"/>
  <c r="D187" i="1"/>
  <c r="D186" i="1"/>
  <c r="D185" i="1"/>
  <c r="K184" i="1"/>
  <c r="J184" i="1"/>
  <c r="I184" i="1"/>
  <c r="H184" i="1"/>
  <c r="G184" i="1"/>
  <c r="F184" i="1"/>
  <c r="E184" i="1"/>
  <c r="D183" i="1"/>
  <c r="D182" i="1"/>
  <c r="D181" i="1"/>
  <c r="D180" i="1"/>
  <c r="D179" i="1"/>
  <c r="D178" i="1"/>
  <c r="D177" i="1"/>
  <c r="K176" i="1"/>
  <c r="J176" i="1"/>
  <c r="I176" i="1"/>
  <c r="H176" i="1"/>
  <c r="G176" i="1"/>
  <c r="F176" i="1"/>
  <c r="E176" i="1"/>
  <c r="D175" i="1"/>
  <c r="F174" i="1"/>
  <c r="D174" i="1" s="1"/>
  <c r="D173" i="1"/>
  <c r="D172" i="1"/>
  <c r="K171" i="1"/>
  <c r="J171" i="1"/>
  <c r="I171" i="1"/>
  <c r="H171" i="1"/>
  <c r="G171" i="1"/>
  <c r="F171" i="1"/>
  <c r="E171" i="1"/>
  <c r="K170" i="1"/>
  <c r="J170" i="1"/>
  <c r="I170" i="1"/>
  <c r="H170" i="1"/>
  <c r="G170" i="1"/>
  <c r="F170" i="1"/>
  <c r="E170" i="1"/>
  <c r="K169" i="1"/>
  <c r="I169" i="1"/>
  <c r="H169" i="1"/>
  <c r="G169" i="1"/>
  <c r="K168" i="1"/>
  <c r="J168" i="1"/>
  <c r="I168" i="1"/>
  <c r="H168" i="1"/>
  <c r="G168" i="1"/>
  <c r="K167" i="1"/>
  <c r="J167" i="1"/>
  <c r="I167" i="1"/>
  <c r="H167" i="1"/>
  <c r="G167" i="1"/>
  <c r="F167" i="1"/>
  <c r="E167" i="1"/>
  <c r="D149" i="1"/>
  <c r="D148" i="1"/>
  <c r="D147" i="1"/>
  <c r="D146" i="1"/>
  <c r="D144" i="1"/>
  <c r="D143" i="1"/>
  <c r="D142" i="1"/>
  <c r="D140" i="1"/>
  <c r="D138" i="1"/>
  <c r="D137" i="1"/>
  <c r="D136" i="1"/>
  <c r="D135" i="1"/>
  <c r="D134" i="1"/>
  <c r="K133" i="1"/>
  <c r="J133" i="1"/>
  <c r="I133" i="1"/>
  <c r="H133" i="1"/>
  <c r="G133" i="1"/>
  <c r="G139" i="1" s="1"/>
  <c r="G32" i="1" s="1"/>
  <c r="G22" i="1" s="1"/>
  <c r="D22" i="1" s="1"/>
  <c r="F133" i="1"/>
  <c r="E133" i="1"/>
  <c r="D132" i="1"/>
  <c r="D131" i="1"/>
  <c r="D130" i="1"/>
  <c r="D129" i="1"/>
  <c r="D128" i="1"/>
  <c r="D127" i="1"/>
  <c r="D126" i="1"/>
  <c r="K125" i="1"/>
  <c r="J125" i="1"/>
  <c r="I125" i="1"/>
  <c r="H125" i="1"/>
  <c r="G125" i="1"/>
  <c r="F125" i="1"/>
  <c r="E125" i="1"/>
  <c r="D124" i="1"/>
  <c r="D123" i="1"/>
  <c r="D122" i="1"/>
  <c r="D121" i="1"/>
  <c r="F120" i="1"/>
  <c r="D120" i="1" s="1"/>
  <c r="D119" i="1"/>
  <c r="D118" i="1"/>
  <c r="K117" i="1"/>
  <c r="J117" i="1"/>
  <c r="I117" i="1"/>
  <c r="H117" i="1"/>
  <c r="G117" i="1"/>
  <c r="F117" i="1"/>
  <c r="E117" i="1"/>
  <c r="D116" i="1"/>
  <c r="D115" i="1"/>
  <c r="D114" i="1"/>
  <c r="D113" i="1"/>
  <c r="D112" i="1"/>
  <c r="D111" i="1"/>
  <c r="D110" i="1"/>
  <c r="K109" i="1"/>
  <c r="J109" i="1"/>
  <c r="I109" i="1"/>
  <c r="H109" i="1"/>
  <c r="G109" i="1"/>
  <c r="F109" i="1"/>
  <c r="E109" i="1"/>
  <c r="D108" i="1"/>
  <c r="D107" i="1"/>
  <c r="D106" i="1"/>
  <c r="D105" i="1"/>
  <c r="D104" i="1"/>
  <c r="D103" i="1"/>
  <c r="D102" i="1"/>
  <c r="K101" i="1"/>
  <c r="J101" i="1"/>
  <c r="I101" i="1"/>
  <c r="H101" i="1"/>
  <c r="G101" i="1"/>
  <c r="F101" i="1"/>
  <c r="E101" i="1"/>
  <c r="D100" i="1"/>
  <c r="D99" i="1"/>
  <c r="D98" i="1"/>
  <c r="D97" i="1"/>
  <c r="E96" i="1"/>
  <c r="D96" i="1" s="1"/>
  <c r="D95" i="1"/>
  <c r="D94" i="1"/>
  <c r="K93" i="1"/>
  <c r="J93" i="1"/>
  <c r="I93" i="1"/>
  <c r="H93" i="1"/>
  <c r="G93" i="1"/>
  <c r="F93" i="1"/>
  <c r="D92" i="1"/>
  <c r="D91" i="1"/>
  <c r="D90" i="1"/>
  <c r="D89" i="1"/>
  <c r="D88" i="1"/>
  <c r="D87" i="1"/>
  <c r="D86" i="1"/>
  <c r="K85" i="1"/>
  <c r="J85" i="1"/>
  <c r="I85" i="1"/>
  <c r="H85" i="1"/>
  <c r="G85" i="1"/>
  <c r="F85" i="1"/>
  <c r="E85" i="1"/>
  <c r="D84" i="1"/>
  <c r="D83" i="1"/>
  <c r="D82" i="1"/>
  <c r="D81" i="1"/>
  <c r="D80" i="1"/>
  <c r="D79" i="1"/>
  <c r="D78" i="1"/>
  <c r="K77" i="1"/>
  <c r="J77" i="1"/>
  <c r="I77" i="1"/>
  <c r="H77" i="1"/>
  <c r="G77" i="1"/>
  <c r="F77" i="1"/>
  <c r="E77" i="1"/>
  <c r="D76" i="1"/>
  <c r="D75" i="1"/>
  <c r="D74" i="1"/>
  <c r="D73" i="1"/>
  <c r="D72" i="1"/>
  <c r="D71" i="1"/>
  <c r="D70" i="1"/>
  <c r="K69" i="1"/>
  <c r="J69" i="1"/>
  <c r="I69" i="1"/>
  <c r="H69" i="1"/>
  <c r="G69" i="1"/>
  <c r="F69" i="1"/>
  <c r="E69" i="1"/>
  <c r="D68" i="1"/>
  <c r="D67" i="1"/>
  <c r="D66" i="1"/>
  <c r="F65" i="1"/>
  <c r="D65" i="1" s="1"/>
  <c r="F64" i="1"/>
  <c r="D64" i="1" s="1"/>
  <c r="F63" i="1"/>
  <c r="D63" i="1" s="1"/>
  <c r="F62" i="1"/>
  <c r="D62" i="1" s="1"/>
  <c r="D61" i="1"/>
  <c r="K60" i="1"/>
  <c r="J60" i="1"/>
  <c r="I60" i="1"/>
  <c r="H60" i="1"/>
  <c r="G60" i="1"/>
  <c r="E60" i="1"/>
  <c r="D59" i="1"/>
  <c r="D58" i="1"/>
  <c r="D57" i="1"/>
  <c r="D56" i="1"/>
  <c r="D55" i="1"/>
  <c r="D54" i="1"/>
  <c r="D53" i="1"/>
  <c r="K52" i="1"/>
  <c r="J52" i="1"/>
  <c r="I52" i="1"/>
  <c r="H52" i="1"/>
  <c r="G52" i="1"/>
  <c r="F52" i="1"/>
  <c r="E52" i="1"/>
  <c r="D51" i="1"/>
  <c r="D50" i="1"/>
  <c r="D49" i="1"/>
  <c r="D48" i="1"/>
  <c r="D47" i="1"/>
  <c r="D46" i="1"/>
  <c r="D45" i="1"/>
  <c r="K44" i="1"/>
  <c r="J44" i="1"/>
  <c r="I44" i="1"/>
  <c r="H44" i="1"/>
  <c r="G44" i="1"/>
  <c r="F44" i="1"/>
  <c r="E44" i="1"/>
  <c r="D43" i="1"/>
  <c r="D42" i="1"/>
  <c r="D41" i="1"/>
  <c r="D40" i="1"/>
  <c r="E39" i="1"/>
  <c r="D39" i="1" s="1"/>
  <c r="D38" i="1"/>
  <c r="K37" i="1"/>
  <c r="K27" i="1" s="1"/>
  <c r="J37" i="1"/>
  <c r="I37" i="1"/>
  <c r="I27" i="1" s="1"/>
  <c r="H37" i="1"/>
  <c r="H34" i="1" s="1"/>
  <c r="G37" i="1"/>
  <c r="G27" i="1" s="1"/>
  <c r="G18" i="1" s="1"/>
  <c r="F37" i="1"/>
  <c r="F34" i="1" s="1"/>
  <c r="E37" i="1"/>
  <c r="D36" i="1"/>
  <c r="D35" i="1"/>
  <c r="J34" i="1"/>
  <c r="D33" i="1"/>
  <c r="F32" i="1"/>
  <c r="D32" i="1" s="1"/>
  <c r="D31" i="1"/>
  <c r="K29" i="1"/>
  <c r="J29" i="1"/>
  <c r="J20" i="1" s="1"/>
  <c r="I29" i="1"/>
  <c r="H29" i="1"/>
  <c r="H20" i="1" s="1"/>
  <c r="G29" i="1"/>
  <c r="G20" i="1" s="1"/>
  <c r="F28" i="1"/>
  <c r="D28" i="1" s="1"/>
  <c r="J18" i="1"/>
  <c r="K26" i="1"/>
  <c r="J26" i="1"/>
  <c r="J17" i="1" s="1"/>
  <c r="I26" i="1"/>
  <c r="I17" i="1" s="1"/>
  <c r="H26" i="1"/>
  <c r="G26" i="1"/>
  <c r="G17" i="1" s="1"/>
  <c r="K25" i="1"/>
  <c r="K16" i="1" s="1"/>
  <c r="J25" i="1"/>
  <c r="J16" i="1" s="1"/>
  <c r="I25" i="1"/>
  <c r="I16" i="1" s="1"/>
  <c r="H25" i="1"/>
  <c r="G25" i="1"/>
  <c r="F25" i="1"/>
  <c r="E25" i="1"/>
  <c r="E24" i="1" s="1"/>
  <c r="D23" i="1"/>
  <c r="K20" i="1"/>
  <c r="I20" i="1"/>
  <c r="F20" i="1"/>
  <c r="E20" i="1"/>
  <c r="D20" i="1" s="1"/>
  <c r="E18" i="1"/>
  <c r="K17" i="1"/>
  <c r="F17" i="1"/>
  <c r="E17" i="1"/>
  <c r="G16" i="1"/>
  <c r="F16" i="1"/>
  <c r="E16" i="1"/>
  <c r="AG11" i="1"/>
  <c r="AF11" i="1"/>
  <c r="AE11" i="1"/>
  <c r="AD11" i="1"/>
  <c r="D139" i="1" l="1"/>
  <c r="D233" i="1"/>
  <c r="H16" i="1"/>
  <c r="D141" i="1"/>
  <c r="G24" i="1"/>
  <c r="D37" i="1"/>
  <c r="G166" i="1"/>
  <c r="K166" i="1"/>
  <c r="D225" i="1"/>
  <c r="D285" i="1"/>
  <c r="F19" i="1"/>
  <c r="D19" i="1" s="1"/>
  <c r="E93" i="1"/>
  <c r="D101" i="1"/>
  <c r="D176" i="1"/>
  <c r="D209" i="1"/>
  <c r="D93" i="1"/>
  <c r="D52" i="1"/>
  <c r="D77" i="1"/>
  <c r="F166" i="1"/>
  <c r="H166" i="1"/>
  <c r="J166" i="1"/>
  <c r="D168" i="1"/>
  <c r="D170" i="1"/>
  <c r="I166" i="1"/>
  <c r="E15" i="1"/>
  <c r="K34" i="1"/>
  <c r="F60" i="1"/>
  <c r="D69" i="1"/>
  <c r="E166" i="1"/>
  <c r="D60" i="1"/>
  <c r="D85" i="1"/>
  <c r="D200" i="1"/>
  <c r="E34" i="1"/>
  <c r="G34" i="1"/>
  <c r="I34" i="1"/>
  <c r="D44" i="1"/>
  <c r="D109" i="1"/>
  <c r="D125" i="1"/>
  <c r="J15" i="1"/>
  <c r="D17" i="1"/>
  <c r="J24" i="1"/>
  <c r="D26" i="1"/>
  <c r="D34" i="1"/>
  <c r="D217" i="1"/>
  <c r="G15" i="1"/>
  <c r="I18" i="1"/>
  <c r="I15" i="1" s="1"/>
  <c r="I24" i="1"/>
  <c r="K18" i="1"/>
  <c r="K15" i="1" s="1"/>
  <c r="K24" i="1"/>
  <c r="D133" i="1"/>
  <c r="F15" i="1"/>
  <c r="D16" i="1"/>
  <c r="F24" i="1"/>
  <c r="D25" i="1"/>
  <c r="D29" i="1"/>
  <c r="D117" i="1"/>
  <c r="D167" i="1"/>
  <c r="D169" i="1"/>
  <c r="D171" i="1"/>
  <c r="D184" i="1"/>
  <c r="D192" i="1"/>
  <c r="F200" i="1"/>
  <c r="H24" i="1" l="1"/>
  <c r="D27" i="1"/>
  <c r="D24" i="1" s="1"/>
  <c r="D166" i="1"/>
  <c r="D18" i="1"/>
  <c r="D15" i="1" s="1"/>
</calcChain>
</file>

<file path=xl/sharedStrings.xml><?xml version="1.0" encoding="utf-8"?>
<sst xmlns="http://schemas.openxmlformats.org/spreadsheetml/2006/main" count="360" uniqueCount="102">
  <si>
    <t>Приложение 2</t>
  </si>
  <si>
    <t>к постановлению Администрации</t>
  </si>
  <si>
    <t>к Постановлению Администрации</t>
  </si>
  <si>
    <t>городского округа Первоуральск</t>
  </si>
  <si>
    <t>от__________________ №______</t>
  </si>
  <si>
    <t>повышение энергетической эффективности</t>
  </si>
  <si>
    <t xml:space="preserve">РАЗДЕЛ 3. ПЛАН МЕРОПРИЯТИЙ </t>
  </si>
  <si>
    <t xml:space="preserve"> МУНИЦИПАЛЬНОЙ ПРОГРАММЫ</t>
  </si>
  <si>
    <t>"ФОРМИРОВАНИЕ СОВРЕМЕННОЙ ГОРОДСКОЙ СРЕДЫ ГОРОДСКОГО ОКРУГА ПЕРВОУРАЛЬСК НА 2018- 2024 ГОДЫ"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</si>
  <si>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</si>
  <si>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</si>
  <si>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</si>
  <si>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</si>
  <si>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</si>
  <si>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</si>
  <si>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</si>
  <si>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</si>
  <si>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</si>
  <si>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</si>
  <si>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</si>
  <si>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</si>
  <si>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</si>
  <si>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2017 год</t>
  </si>
  <si>
    <t>доля</t>
  </si>
  <si>
    <t>всего</t>
  </si>
  <si>
    <t>2015 год</t>
  </si>
  <si>
    <t>2016 год</t>
  </si>
  <si>
    <t>Подпрограмма 1. Формирование современной городской среды городского округа Первоуральск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</si>
  <si>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</si>
  <si>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</si>
  <si>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</si>
  <si>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</si>
  <si>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</si>
  <si>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</si>
  <si>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- Справочно:</t>
  </si>
  <si>
    <t>*участие в государственных программах на условиях софинансирования</t>
  </si>
  <si>
    <t>*участие в государственном частном партнерстве</t>
  </si>
  <si>
    <t xml:space="preserve">Мероприятие 1.   Обустройство и развитие объектов     внешнего благоустройства и дворовых территорий городского округа всего,   в том числе:               </t>
  </si>
  <si>
    <t>УЖКХиС, Администрация</t>
  </si>
  <si>
    <t>в том числе:</t>
  </si>
  <si>
    <t>Мероприятие 1.1. Комплексное благоустройство дворовой территории Ул. Вайнера, д.3,5,7,9,5"а" всего,  в том числе:</t>
  </si>
  <si>
    <t>местный бюджет, в том числе:</t>
  </si>
  <si>
    <t>на условиях софинансирования</t>
  </si>
  <si>
    <t>Мероприятие 1.2. Благоустройство дворовых территорий ул. Коробельный проезд, д.5; ул. Комсомольская, д.10; ул. Химиков, д.8; ул. Р. Люксембург, д. 11 всего, в том числе:</t>
  </si>
  <si>
    <t>Мероприятие 1.3. Благоустройство дворовых территорий п. Битимка, ул. Совхозная, 8,9,10,11 всего, в том числе:</t>
  </si>
  <si>
    <t>Мероприятие 1.4. Комплексное благоустройство дворовой территории ул. Трубников, д.48а, 48б всего, в том числе:</t>
  </si>
  <si>
    <t>в том числе на условиях софинансирования</t>
  </si>
  <si>
    <r>
      <t>*участие в государственных программах на условиях софинансирования</t>
    </r>
    <r>
      <rPr>
        <vertAlign val="superscript"/>
        <sz val="12"/>
        <rFont val="Liberation Serif"/>
        <family val="1"/>
        <charset val="204"/>
      </rPr>
      <t>1</t>
    </r>
  </si>
  <si>
    <t>Мероприятие 1.5. Комплексное благоустройство дворовой территории ул. 30 лет Октября д.6а, 8; ул. Крупской, д. 51,53 всего, в том числе:</t>
  </si>
  <si>
    <t>Мероприятие 1.6. Обустройство объектов внешнего благоустройства ул. Орджоникидзе, п. Кузино, п. Динас всего, в том числе:</t>
  </si>
  <si>
    <t>Мероприятие 1.7. Организация и проведение рейтингового голосования всего, в том числе:</t>
  </si>
  <si>
    <t>Администрация</t>
  </si>
  <si>
    <t>1.1.6.</t>
  </si>
  <si>
    <t>Мероприятие 1.8. Поставка Ротонды на набережную Нижне-Шайтанского пруда всего, в том числе:</t>
  </si>
  <si>
    <t>УЖКХиС</t>
  </si>
  <si>
    <t>1.1.2.</t>
  </si>
  <si>
    <t>Мероприятие 1.9. Обустройство объектов внешнего благоустройства всего, в том числе:</t>
  </si>
  <si>
    <t>Детские городки</t>
  </si>
  <si>
    <t>Мероприятие 1.10. Благоустройство "Сухой фонтан" всего, в том числе:</t>
  </si>
  <si>
    <t>Мероприятие 1.11. Установка на территории городского округа Первоуральск автономных модульных туалетов всего, в том числе:</t>
  </si>
  <si>
    <t>1.1.7.</t>
  </si>
  <si>
    <t>Мероприятие 1.12. Установка на набережной городского пруда игрового комплекса для детей с ограниченными возможностями всего, в том числе:</t>
  </si>
  <si>
    <t>Мероприятие 1.13. Комплексное благоустройство дворовой территории ул. Береговая д. 82, 84а всего, в том числе:</t>
  </si>
  <si>
    <t>Мероприятие 1.14. Комплексное благоустройство общественной территории "Корабельная роща" всего, в том числе:</t>
  </si>
  <si>
    <t>Мероприятие 2. Капитальный ремонт, ремонт, реконструкция и модернизация объектов внешнего благоустройства городского округа всего, в том числе:</t>
  </si>
  <si>
    <t>Мероприятие 2.1. Комплексное благоустройство общественной територрии "Набережная Нижне-Шайтанского пруда г. Первоуральск, Ул.Ленина" (2 этап", всего в том числе:</t>
  </si>
  <si>
    <t>Мероприятие 2.2. Благоустройство площади Победа, всего в том числе:</t>
  </si>
  <si>
    <t>Мероприятие 2.3. благоустройство ул. Герцена, всего в том числе:</t>
  </si>
  <si>
    <t>Мероприятие 2.4. Комплексное благоустройство общественной территории  "Набережная Нижне-Шайтанского пруда" (3 этап), всего в том числе:</t>
  </si>
  <si>
    <t>Мероприятие 2.5. Комплексное благоустройство общественной территории Аллеи по ул. Ватутина, всего в том числе:</t>
  </si>
  <si>
    <t>Мероприятие 3.                                 Разработка проектно-сметной документации, прохождение экспертизы проектов объектов внешнего благоустройства и дворовых территорий городского округа всего, в том числе:</t>
  </si>
  <si>
    <t>1.1.3.</t>
  </si>
  <si>
    <t>Мероприятие 4.  Текущее содержание объектов внешнего благоустройства городского округа всего, в том числе:</t>
  </si>
  <si>
    <t>1.1.4.</t>
  </si>
  <si>
    <t>УДС</t>
  </si>
  <si>
    <t>Мероприятие 5. Восстановление и текущий ремонт объектов внешнего благоустройства  городского округа всего, в том числе:</t>
  </si>
  <si>
    <t>1.1.5.</t>
  </si>
  <si>
    <t>памятники</t>
  </si>
  <si>
    <t>Мероприятие 6. Благоустройство территории городского округа  всего, в том числе:</t>
  </si>
  <si>
    <t>ПМБУ "Экололгический фонд"</t>
  </si>
  <si>
    <t>1.2.1.</t>
  </si>
  <si>
    <t xml:space="preserve">Мероприятие 7.   Развитие объектов, предназначенных для организации досуга жителей всего, в том числе:                         </t>
  </si>
  <si>
    <t>1.2.2.</t>
  </si>
  <si>
    <t>Мероприятие 8. Повышение качества оказания муниципальных услуг и выполнения работ в сфере благоустройства и дорожного хозяйства, в том числе:</t>
  </si>
  <si>
    <t>1.3.1.</t>
  </si>
  <si>
    <t>Смета горхоза</t>
  </si>
  <si>
    <t>Мероприятие 9. Отлов и содержание безнадзорных собак, за счет субвенции из областного бюджета, в том числе:</t>
  </si>
  <si>
    <t>1.4.1.</t>
  </si>
  <si>
    <t>расчет у Алены</t>
  </si>
  <si>
    <t xml:space="preserve">Мероприятие 10. Повышение качества оказания муниципальных услуг и выполнения работ в сфере ритуальных услуг всего, в том числе:                         </t>
  </si>
  <si>
    <t>ПМКУ "Ритуал"</t>
  </si>
  <si>
    <t xml:space="preserve">  1.5.1.</t>
  </si>
  <si>
    <t>Расчет у экономистов ЦБУ</t>
  </si>
  <si>
    <t>Смета Ритуала</t>
  </si>
  <si>
    <t>* - Данная сумма будет принята к учету в бюджете городского округа Первоуральск в случае подписания Соглашения о предоставлении субсидии областного бюджета на поддержку настоящей муниципальной программы.</t>
  </si>
  <si>
    <t>Мероприятие 1.15. Благоустройства к 75-летию ВОВ всего, в том числе:</t>
  </si>
  <si>
    <t xml:space="preserve">Мероприятие 1.16. Комплексное благоустройство аллеи вдоль дома № 48Б по ул. Трубников </t>
  </si>
  <si>
    <t>1.1.1., 1.1.7., 1.1.8.</t>
  </si>
  <si>
    <t xml:space="preserve">Мероприятие 11. Содержании мест захоронения на территории городского округа Первоуральск всего, в том числе:                         </t>
  </si>
  <si>
    <t>Мероприятие 5.1. Благоустройство, ремонт и восстановление воинских захоронений всего, в том числе:</t>
  </si>
  <si>
    <t>УЖКХ и С</t>
  </si>
  <si>
    <t>от 04.03.2021   № 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</si>
</sst>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10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indexed="9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name val="Liberation Serif"/>
      <family val="1"/>
      <charset val="204"/>
    </font>
    <font>
      <vertAlign val="superscript"/>
      <sz val="12"/>
      <name val="Liberation Serif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" fontId="9" fillId="2" borderId="11">
      <alignment horizontal="right" vertical="top" shrinkToFit="1"/>
    </xf>
  </cellStyleXfs>
  <cellXfs count="56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3" fillId="0" borderId="0" xfId="0" applyNumberFormat="1" applyFont="1" applyFill="1"/>
    <xf numFmtId="164" fontId="3" fillId="0" borderId="0" xfId="0" applyNumberFormat="1" applyFont="1" applyFill="1"/>
    <xf numFmtId="0" fontId="4" fillId="0" borderId="0" xfId="0" applyFont="1" applyFill="1" applyAlignment="1">
      <alignment horizontal="justify"/>
    </xf>
    <xf numFmtId="165" fontId="3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wrapText="1" shrinkToFit="1"/>
    </xf>
    <xf numFmtId="0" fontId="7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O301"/>
  <sheetViews>
    <sheetView tabSelected="1" view="pageBreakPreview" topLeftCell="A2" zoomScaleNormal="100" zoomScaleSheetLayoutView="100" workbookViewId="0">
      <selection activeCell="G2" sqref="G2"/>
    </sheetView>
  </sheetViews>
  <sheetFormatPr defaultRowHeight="14.25" x14ac:dyDescent="0.2"/>
  <cols>
    <col min="1" max="1" width="5.28515625" style="1" customWidth="1"/>
    <col min="2" max="2" width="29.5703125" style="1" customWidth="1"/>
    <col min="3" max="3" width="15" style="1" customWidth="1"/>
    <col min="4" max="4" width="12.140625" style="1" customWidth="1"/>
    <col min="5" max="7" width="10.5703125" style="1" customWidth="1"/>
    <col min="8" max="8" width="11.5703125" style="1" customWidth="1"/>
    <col min="9" max="9" width="10.85546875" style="1" customWidth="1"/>
    <col min="10" max="10" width="11.85546875" style="1" customWidth="1"/>
    <col min="11" max="11" width="10.85546875" style="1" customWidth="1"/>
    <col min="12" max="12" width="13.5703125" style="1" customWidth="1"/>
    <col min="13" max="19" width="6.7109375" style="1" hidden="1" customWidth="1"/>
    <col min="20" max="29" width="9.140625" style="1" hidden="1" customWidth="1"/>
    <col min="30" max="33" width="13" style="1" hidden="1" customWidth="1"/>
    <col min="34" max="34" width="9.140625" style="1" hidden="1" customWidth="1"/>
    <col min="35" max="35" width="10.7109375" style="2" customWidth="1"/>
    <col min="36" max="36" width="12.7109375" style="3" bestFit="1" customWidth="1"/>
    <col min="37" max="37" width="10.42578125" style="3" bestFit="1" customWidth="1"/>
    <col min="38" max="38" width="9.140625" style="3"/>
    <col min="39" max="39" width="10.42578125" style="3" customWidth="1"/>
    <col min="40" max="40" width="11.42578125" style="3" customWidth="1"/>
    <col min="41" max="41" width="11.140625" style="1" customWidth="1"/>
    <col min="42" max="16384" width="9.140625" style="1"/>
  </cols>
  <sheetData>
    <row r="1" spans="1:41" ht="12" hidden="1" customHeight="1" x14ac:dyDescent="0.2">
      <c r="AJ1" s="2"/>
      <c r="AK1" s="2"/>
      <c r="AL1" s="2"/>
    </row>
    <row r="2" spans="1:41" s="6" customFormat="1" ht="16.5" customHeight="1" x14ac:dyDescent="0.25">
      <c r="A2" s="4"/>
      <c r="B2" s="4"/>
      <c r="C2" s="4"/>
      <c r="D2" s="4"/>
      <c r="E2" s="4"/>
      <c r="F2" s="4"/>
      <c r="G2" s="5" t="s">
        <v>0</v>
      </c>
      <c r="H2" s="4"/>
      <c r="I2" s="4"/>
      <c r="J2" s="4"/>
      <c r="K2" s="4"/>
      <c r="L2" s="4"/>
      <c r="AC2" s="6" t="s">
        <v>0</v>
      </c>
      <c r="AI2" s="7"/>
      <c r="AJ2" s="7"/>
      <c r="AK2" s="7"/>
      <c r="AL2" s="7"/>
      <c r="AM2" s="8"/>
      <c r="AN2" s="8"/>
    </row>
    <row r="3" spans="1:41" s="6" customFormat="1" ht="13.5" customHeight="1" x14ac:dyDescent="0.25">
      <c r="A3" s="4"/>
      <c r="B3" s="4"/>
      <c r="C3" s="4"/>
      <c r="D3" s="4"/>
      <c r="E3" s="4"/>
      <c r="F3" s="4"/>
      <c r="G3" s="5" t="s">
        <v>1</v>
      </c>
      <c r="H3" s="9"/>
      <c r="I3" s="9"/>
      <c r="J3" s="9"/>
      <c r="K3" s="9"/>
      <c r="L3" s="4"/>
      <c r="AC3" s="6" t="s">
        <v>2</v>
      </c>
      <c r="AI3" s="7"/>
      <c r="AJ3" s="7"/>
      <c r="AK3" s="7"/>
      <c r="AL3" s="7"/>
      <c r="AM3" s="8"/>
      <c r="AN3" s="8"/>
    </row>
    <row r="4" spans="1:41" s="6" customFormat="1" ht="12.75" customHeight="1" x14ac:dyDescent="0.25">
      <c r="A4" s="4"/>
      <c r="B4" s="4"/>
      <c r="C4" s="4"/>
      <c r="D4" s="4"/>
      <c r="E4" s="4"/>
      <c r="F4" s="4"/>
      <c r="G4" s="5" t="s">
        <v>3</v>
      </c>
      <c r="H4" s="4"/>
      <c r="I4" s="4"/>
      <c r="J4" s="4"/>
      <c r="K4" s="4"/>
      <c r="L4" s="4"/>
      <c r="AC4" s="6" t="s">
        <v>3</v>
      </c>
      <c r="AI4" s="7"/>
      <c r="AJ4" s="7"/>
      <c r="AK4" s="7"/>
      <c r="AL4" s="7"/>
      <c r="AM4" s="8"/>
      <c r="AN4" s="8"/>
    </row>
    <row r="5" spans="1:41" s="6" customFormat="1" ht="17.25" customHeight="1" x14ac:dyDescent="0.25">
      <c r="A5" s="4"/>
      <c r="B5" s="4"/>
      <c r="C5" s="4"/>
      <c r="D5" s="4"/>
      <c r="E5" s="4"/>
      <c r="F5" s="4"/>
      <c r="G5" s="5" t="s">
        <v>101</v>
      </c>
      <c r="H5" s="4"/>
      <c r="I5" s="4"/>
      <c r="J5" s="4"/>
      <c r="K5" s="4"/>
      <c r="L5" s="4"/>
      <c r="AC5" s="6" t="s">
        <v>4</v>
      </c>
      <c r="AI5" s="7"/>
      <c r="AJ5" s="7"/>
      <c r="AK5" s="7"/>
      <c r="AL5" s="7"/>
      <c r="AM5" s="8"/>
      <c r="AN5" s="8"/>
    </row>
    <row r="6" spans="1:41" ht="13.5" customHeight="1" x14ac:dyDescent="0.2">
      <c r="A6" s="4"/>
      <c r="B6" s="4"/>
      <c r="C6" s="4"/>
      <c r="D6" s="4"/>
      <c r="E6" s="4"/>
      <c r="F6" s="10"/>
      <c r="G6" s="10"/>
      <c r="H6" s="10"/>
      <c r="I6" s="10"/>
      <c r="J6" s="10"/>
      <c r="K6" s="10"/>
      <c r="L6" s="11" t="s">
        <v>5</v>
      </c>
      <c r="AJ6" s="2"/>
      <c r="AK6" s="2"/>
      <c r="AL6" s="2"/>
    </row>
    <row r="7" spans="1:41" s="4" customFormat="1" ht="15" x14ac:dyDescent="0.2">
      <c r="A7" s="48" t="s">
        <v>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AI7" s="12"/>
      <c r="AJ7" s="12"/>
      <c r="AK7" s="12"/>
      <c r="AL7" s="12"/>
      <c r="AM7" s="13"/>
      <c r="AN7" s="13"/>
    </row>
    <row r="8" spans="1:41" s="4" customFormat="1" ht="15" x14ac:dyDescent="0.2">
      <c r="A8" s="48" t="s">
        <v>7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AI8" s="12"/>
      <c r="AJ8" s="12"/>
      <c r="AK8" s="12"/>
      <c r="AL8" s="12"/>
      <c r="AM8" s="13"/>
      <c r="AN8" s="13"/>
    </row>
    <row r="9" spans="1:41" s="4" customFormat="1" ht="30.75" customHeight="1" x14ac:dyDescent="0.2">
      <c r="A9" s="49" t="s">
        <v>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AI9" s="12"/>
      <c r="AJ9" s="12"/>
      <c r="AK9" s="12"/>
      <c r="AL9" s="12"/>
      <c r="AM9" s="13"/>
      <c r="AN9" s="13"/>
    </row>
    <row r="10" spans="1:41" s="4" customFormat="1" ht="18" hidden="1" x14ac:dyDescent="0.25">
      <c r="A10" s="14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AI10" s="12"/>
      <c r="AJ10" s="12"/>
      <c r="AK10" s="12"/>
      <c r="AL10" s="12"/>
      <c r="AM10" s="13"/>
      <c r="AN10" s="13"/>
    </row>
    <row r="11" spans="1:41" s="4" customFormat="1" ht="99" customHeight="1" x14ac:dyDescent="0.2">
      <c r="A11" s="50" t="s">
        <v>9</v>
      </c>
      <c r="B11" s="50" t="s">
        <v>10</v>
      </c>
      <c r="C11" s="50" t="s">
        <v>11</v>
      </c>
      <c r="D11" s="51" t="s">
        <v>12</v>
      </c>
      <c r="E11" s="52"/>
      <c r="F11" s="52"/>
      <c r="G11" s="52"/>
      <c r="H11" s="52"/>
      <c r="I11" s="52"/>
      <c r="J11" s="52"/>
      <c r="K11" s="53"/>
      <c r="L11" s="54" t="s">
        <v>13</v>
      </c>
      <c r="AD11" s="15" t="e">
        <f>#REF!-#REF!</f>
        <v>#REF!</v>
      </c>
      <c r="AE11" s="15" t="e">
        <f>#REF!-#REF!</f>
        <v>#REF!</v>
      </c>
      <c r="AF11" s="15" t="e">
        <f>#REF!-#REF!</f>
        <v>#REF!</v>
      </c>
      <c r="AG11" s="15" t="e">
        <f>#REF!-#REF!</f>
        <v>#REF!</v>
      </c>
      <c r="AI11" s="12"/>
      <c r="AJ11" s="12"/>
      <c r="AK11" s="12"/>
      <c r="AL11" s="12"/>
      <c r="AM11" s="13"/>
      <c r="AN11" s="13"/>
    </row>
    <row r="12" spans="1:41" s="4" customFormat="1" ht="28.5" customHeight="1" x14ac:dyDescent="0.2">
      <c r="A12" s="50"/>
      <c r="B12" s="50"/>
      <c r="C12" s="50"/>
      <c r="D12" s="39" t="s">
        <v>14</v>
      </c>
      <c r="E12" s="39" t="s">
        <v>15</v>
      </c>
      <c r="F12" s="39" t="s">
        <v>16</v>
      </c>
      <c r="G12" s="39" t="s">
        <v>17</v>
      </c>
      <c r="H12" s="39" t="s">
        <v>18</v>
      </c>
      <c r="I12" s="39" t="s">
        <v>19</v>
      </c>
      <c r="J12" s="39" t="s">
        <v>20</v>
      </c>
      <c r="K12" s="39" t="s">
        <v>21</v>
      </c>
      <c r="L12" s="55"/>
      <c r="AD12" s="4" t="s">
        <v>22</v>
      </c>
      <c r="AE12" s="4" t="s">
        <v>15</v>
      </c>
      <c r="AF12" s="4" t="s">
        <v>16</v>
      </c>
      <c r="AG12" s="4" t="s">
        <v>17</v>
      </c>
      <c r="AI12" s="12"/>
      <c r="AJ12" s="12"/>
      <c r="AK12" s="12"/>
      <c r="AL12" s="12"/>
      <c r="AM12" s="13"/>
      <c r="AN12" s="13"/>
    </row>
    <row r="13" spans="1:41" s="4" customFormat="1" ht="15" customHeight="1" thickBot="1" x14ac:dyDescent="0.25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4" t="s">
        <v>23</v>
      </c>
      <c r="T13" s="17" t="s">
        <v>24</v>
      </c>
      <c r="U13" s="17" t="s">
        <v>25</v>
      </c>
      <c r="V13" s="17" t="s">
        <v>26</v>
      </c>
      <c r="W13" s="17" t="s">
        <v>22</v>
      </c>
      <c r="X13" s="17" t="s">
        <v>15</v>
      </c>
      <c r="Y13" s="17" t="s">
        <v>16</v>
      </c>
      <c r="Z13" s="17" t="s">
        <v>17</v>
      </c>
      <c r="AD13" s="4">
        <v>7</v>
      </c>
      <c r="AE13" s="4">
        <v>8</v>
      </c>
      <c r="AF13" s="4">
        <v>9</v>
      </c>
      <c r="AG13" s="4">
        <v>10</v>
      </c>
      <c r="AI13" s="12"/>
      <c r="AJ13" s="12"/>
      <c r="AK13" s="12"/>
      <c r="AL13" s="12"/>
      <c r="AM13" s="13"/>
      <c r="AN13" s="13"/>
    </row>
    <row r="14" spans="1:41" s="4" customFormat="1" ht="15.75" hidden="1" customHeight="1" x14ac:dyDescent="0.2">
      <c r="A14" s="39">
        <v>1</v>
      </c>
      <c r="B14" s="45" t="s">
        <v>27</v>
      </c>
      <c r="C14" s="46"/>
      <c r="D14" s="46"/>
      <c r="E14" s="46"/>
      <c r="F14" s="46"/>
      <c r="G14" s="46"/>
      <c r="H14" s="46"/>
      <c r="I14" s="46"/>
      <c r="J14" s="46"/>
      <c r="K14" s="46"/>
      <c r="L14" s="47"/>
      <c r="M14" s="41"/>
      <c r="N14" s="41"/>
      <c r="AI14" s="12"/>
      <c r="AJ14" s="12"/>
      <c r="AK14" s="12"/>
      <c r="AL14" s="12"/>
      <c r="AM14" s="13"/>
      <c r="AN14" s="13"/>
      <c r="AO14" s="15"/>
    </row>
    <row r="15" spans="1:41" s="4" customFormat="1" ht="32.25" customHeight="1" x14ac:dyDescent="0.2">
      <c r="A15" s="16">
        <v>1</v>
      </c>
      <c r="B15" s="18" t="s">
        <v>28</v>
      </c>
      <c r="C15" s="19"/>
      <c r="D15" s="20">
        <f>SUM(D16:D20)-D19</f>
        <v>420778.46999999991</v>
      </c>
      <c r="E15" s="20">
        <f t="shared" ref="E15" si="0">SUM(E16:E20)-E19</f>
        <v>74063.22</v>
      </c>
      <c r="F15" s="20">
        <f>SUM(F16:F20)-F19</f>
        <v>79747.570000000007</v>
      </c>
      <c r="G15" s="20">
        <f t="shared" ref="G15:K15" si="1">SUM(G16:G20)</f>
        <v>48456.200000000004</v>
      </c>
      <c r="H15" s="20">
        <f>SUM(H16:H20)-H19</f>
        <v>112627.63</v>
      </c>
      <c r="I15" s="20">
        <f t="shared" si="1"/>
        <v>43918.770000000004</v>
      </c>
      <c r="J15" s="20">
        <f t="shared" si="1"/>
        <v>44143.48</v>
      </c>
      <c r="K15" s="20">
        <f t="shared" si="1"/>
        <v>17821.599999999999</v>
      </c>
      <c r="L15" s="21"/>
      <c r="M15" s="36"/>
      <c r="N15" s="36"/>
      <c r="AI15" s="12"/>
      <c r="AJ15" s="12"/>
      <c r="AK15" s="12"/>
      <c r="AL15" s="12"/>
      <c r="AM15" s="13"/>
      <c r="AN15" s="13"/>
      <c r="AO15" s="15"/>
    </row>
    <row r="16" spans="1:41" s="4" customFormat="1" ht="15.75" customHeight="1" x14ac:dyDescent="0.2">
      <c r="A16" s="16">
        <v>2</v>
      </c>
      <c r="B16" s="18" t="s">
        <v>29</v>
      </c>
      <c r="C16" s="19"/>
      <c r="D16" s="20">
        <f>SUM(E16:K16)</f>
        <v>0</v>
      </c>
      <c r="E16" s="20">
        <f t="shared" ref="E16:K17" si="2">E25+E167+E218+E226+E234+E254+E262+E270+E278+E286</f>
        <v>0</v>
      </c>
      <c r="F16" s="20">
        <f t="shared" si="2"/>
        <v>0</v>
      </c>
      <c r="G16" s="20">
        <f t="shared" si="2"/>
        <v>0</v>
      </c>
      <c r="H16" s="20">
        <f t="shared" si="2"/>
        <v>0</v>
      </c>
      <c r="I16" s="20">
        <f t="shared" si="2"/>
        <v>0</v>
      </c>
      <c r="J16" s="20">
        <f t="shared" si="2"/>
        <v>0</v>
      </c>
      <c r="K16" s="20">
        <f t="shared" si="2"/>
        <v>0</v>
      </c>
      <c r="L16" s="16"/>
      <c r="M16" s="36"/>
      <c r="N16" s="36"/>
      <c r="AI16" s="12"/>
      <c r="AJ16" s="12"/>
      <c r="AK16" s="12"/>
      <c r="AL16" s="12"/>
      <c r="AM16" s="13"/>
      <c r="AN16" s="13"/>
      <c r="AO16" s="15"/>
    </row>
    <row r="17" spans="1:41" s="4" customFormat="1" ht="15.75" customHeight="1" x14ac:dyDescent="0.2">
      <c r="A17" s="16">
        <v>3</v>
      </c>
      <c r="B17" s="18" t="s">
        <v>30</v>
      </c>
      <c r="C17" s="19"/>
      <c r="D17" s="20">
        <f>SUM(E17:K17)</f>
        <v>137439.22</v>
      </c>
      <c r="E17" s="20">
        <f t="shared" si="2"/>
        <v>25678.51</v>
      </c>
      <c r="F17" s="20">
        <f t="shared" si="2"/>
        <v>31797.51</v>
      </c>
      <c r="G17" s="20">
        <f t="shared" si="2"/>
        <v>4637.8999999999996</v>
      </c>
      <c r="H17" s="20">
        <f>H26+H168+H219+H227+H235+H255+H263+H271+H279+H287</f>
        <v>65363.8</v>
      </c>
      <c r="I17" s="20">
        <f t="shared" si="2"/>
        <v>3286.5</v>
      </c>
      <c r="J17" s="20">
        <f t="shared" si="2"/>
        <v>3268</v>
      </c>
      <c r="K17" s="20">
        <f t="shared" si="2"/>
        <v>3407</v>
      </c>
      <c r="L17" s="16"/>
      <c r="M17" s="36"/>
      <c r="N17" s="36"/>
      <c r="AJ17" s="12"/>
      <c r="AK17" s="12"/>
      <c r="AL17" s="12"/>
      <c r="AM17" s="13"/>
      <c r="AN17" s="13"/>
      <c r="AO17" s="15"/>
    </row>
    <row r="18" spans="1:41" s="4" customFormat="1" ht="15.75" customHeight="1" x14ac:dyDescent="0.2">
      <c r="A18" s="16">
        <v>4</v>
      </c>
      <c r="B18" s="18" t="s">
        <v>31</v>
      </c>
      <c r="C18" s="19"/>
      <c r="D18" s="20">
        <f>SUM(E18:K18)</f>
        <v>282642.58999999997</v>
      </c>
      <c r="E18" s="20">
        <f>E27+E169+E220+E228+E236+E256+E264+E272+E280+E288</f>
        <v>48245.18</v>
      </c>
      <c r="F18" s="20">
        <f>F27+F169+F220+AI228+F236+F256+F264+F272+F280+F288</f>
        <v>47392.93</v>
      </c>
      <c r="G18" s="20">
        <f>G27+G169+G220+G228+G236+G256+G264+G272+G280+G288</f>
        <v>43818.3</v>
      </c>
      <c r="H18" s="20">
        <f>H27+H169+H220+H228+H236+H256+H264+H272+H280+H288</f>
        <v>47263.829999999994</v>
      </c>
      <c r="I18" s="20">
        <f>I27+I169+I220+I228+I236+I256+I264+I272+I280+I288</f>
        <v>40632.270000000004</v>
      </c>
      <c r="J18" s="20">
        <f>J27+J169+J220+J228+J236+J256+J264+J272+J280+J288</f>
        <v>40875.480000000003</v>
      </c>
      <c r="K18" s="20">
        <f>K27+K169+K220+K228+K236+K256+K264+K272+K280+K288</f>
        <v>14414.599999999999</v>
      </c>
      <c r="L18" s="16"/>
      <c r="M18" s="36"/>
      <c r="N18" s="36"/>
      <c r="AI18" s="12"/>
      <c r="AJ18" s="12"/>
      <c r="AK18" s="12"/>
      <c r="AL18" s="12"/>
      <c r="AM18" s="13"/>
      <c r="AN18" s="13"/>
      <c r="AO18" s="15"/>
    </row>
    <row r="19" spans="1:41" s="4" customFormat="1" ht="47.25" customHeight="1" x14ac:dyDescent="0.2">
      <c r="A19" s="16"/>
      <c r="B19" s="18" t="s">
        <v>32</v>
      </c>
      <c r="C19" s="19"/>
      <c r="D19" s="20">
        <f>SUM(E19:K19)</f>
        <v>5180.9978899999996</v>
      </c>
      <c r="E19" s="20"/>
      <c r="F19" s="20">
        <f>F28+F170</f>
        <v>4210.59789</v>
      </c>
      <c r="G19" s="20"/>
      <c r="H19" s="20">
        <f>H239</f>
        <v>970.4</v>
      </c>
      <c r="I19" s="20"/>
      <c r="J19" s="20"/>
      <c r="K19" s="20"/>
      <c r="L19" s="16"/>
      <c r="M19" s="36"/>
      <c r="N19" s="36"/>
      <c r="AI19" s="12"/>
      <c r="AJ19" s="12"/>
      <c r="AK19" s="12"/>
      <c r="AL19" s="12"/>
      <c r="AM19" s="13"/>
      <c r="AN19" s="13"/>
      <c r="AO19" s="15"/>
    </row>
    <row r="20" spans="1:41" s="4" customFormat="1" ht="15.75" customHeight="1" x14ac:dyDescent="0.2">
      <c r="A20" s="16">
        <v>5</v>
      </c>
      <c r="B20" s="18" t="s">
        <v>33</v>
      </c>
      <c r="C20" s="19"/>
      <c r="D20" s="20">
        <f>SUM(E20:K20)</f>
        <v>696.66</v>
      </c>
      <c r="E20" s="20">
        <f t="shared" ref="E20:K20" si="3">E29+E171+E221+E229+E240+E257+E265+E273+E281+E289</f>
        <v>139.53</v>
      </c>
      <c r="F20" s="20">
        <f t="shared" si="3"/>
        <v>557.13</v>
      </c>
      <c r="G20" s="20">
        <f t="shared" si="3"/>
        <v>0</v>
      </c>
      <c r="H20" s="20">
        <f t="shared" si="3"/>
        <v>0</v>
      </c>
      <c r="I20" s="20">
        <f t="shared" si="3"/>
        <v>0</v>
      </c>
      <c r="J20" s="20">
        <f t="shared" si="3"/>
        <v>0</v>
      </c>
      <c r="K20" s="20">
        <f t="shared" si="3"/>
        <v>0</v>
      </c>
      <c r="L20" s="16"/>
      <c r="M20" s="36"/>
      <c r="N20" s="36"/>
      <c r="AI20" s="12"/>
      <c r="AJ20" s="12"/>
      <c r="AK20" s="12"/>
      <c r="AL20" s="12"/>
      <c r="AM20" s="13"/>
      <c r="AN20" s="13"/>
      <c r="AO20" s="15"/>
    </row>
    <row r="21" spans="1:41" s="4" customFormat="1" ht="15.75" customHeight="1" x14ac:dyDescent="0.2">
      <c r="A21" s="16">
        <v>6</v>
      </c>
      <c r="B21" s="22" t="s">
        <v>34</v>
      </c>
      <c r="C21" s="23"/>
      <c r="D21" s="20"/>
      <c r="E21" s="20"/>
      <c r="F21" s="20"/>
      <c r="G21" s="20"/>
      <c r="H21" s="20"/>
      <c r="I21" s="20"/>
      <c r="J21" s="20"/>
      <c r="K21" s="20"/>
      <c r="L21" s="16"/>
      <c r="M21" s="36"/>
      <c r="N21" s="36"/>
      <c r="AI21" s="12"/>
      <c r="AJ21" s="12"/>
      <c r="AK21" s="12"/>
      <c r="AL21" s="12"/>
      <c r="AM21" s="13"/>
      <c r="AN21" s="13"/>
      <c r="AO21" s="15"/>
    </row>
    <row r="22" spans="1:41" s="4" customFormat="1" ht="31.5" customHeight="1" x14ac:dyDescent="0.2">
      <c r="A22" s="16">
        <v>7</v>
      </c>
      <c r="B22" s="43" t="s">
        <v>35</v>
      </c>
      <c r="C22" s="44"/>
      <c r="D22" s="20">
        <f>SUM(E22:K22)</f>
        <v>68691.44</v>
      </c>
      <c r="E22" s="20"/>
      <c r="F22" s="20"/>
      <c r="G22" s="20">
        <f>G32</f>
        <v>1639.46</v>
      </c>
      <c r="H22" s="20">
        <f>H32+H242</f>
        <v>67051.98</v>
      </c>
      <c r="I22" s="20"/>
      <c r="J22" s="20"/>
      <c r="K22" s="20"/>
      <c r="L22" s="16"/>
      <c r="M22" s="36"/>
      <c r="N22" s="36"/>
      <c r="AI22" s="12"/>
      <c r="AJ22" s="12"/>
      <c r="AK22" s="12"/>
      <c r="AL22" s="12"/>
      <c r="AM22" s="13"/>
      <c r="AN22" s="13"/>
      <c r="AO22" s="15"/>
    </row>
    <row r="23" spans="1:41" s="4" customFormat="1" ht="31.5" customHeight="1" x14ac:dyDescent="0.2">
      <c r="A23" s="16">
        <v>8</v>
      </c>
      <c r="B23" s="43" t="s">
        <v>36</v>
      </c>
      <c r="C23" s="44"/>
      <c r="D23" s="20">
        <f>SUM(E23:K23)</f>
        <v>0</v>
      </c>
      <c r="E23" s="20"/>
      <c r="F23" s="20"/>
      <c r="G23" s="20"/>
      <c r="H23" s="20"/>
      <c r="I23" s="20"/>
      <c r="J23" s="20"/>
      <c r="K23" s="20"/>
      <c r="L23" s="16"/>
      <c r="M23" s="36"/>
      <c r="N23" s="36"/>
      <c r="AI23" s="12"/>
      <c r="AJ23" s="12"/>
      <c r="AK23" s="12"/>
      <c r="AL23" s="12"/>
      <c r="AM23" s="13"/>
      <c r="AN23" s="13"/>
      <c r="AO23" s="15"/>
    </row>
    <row r="24" spans="1:41" s="4" customFormat="1" ht="97.5" customHeight="1" x14ac:dyDescent="0.2">
      <c r="A24" s="39">
        <v>9</v>
      </c>
      <c r="B24" s="36" t="s">
        <v>37</v>
      </c>
      <c r="C24" s="19" t="s">
        <v>38</v>
      </c>
      <c r="D24" s="24">
        <f>SUM(D25:D29)-D28</f>
        <v>125065.44</v>
      </c>
      <c r="E24" s="24">
        <f t="shared" ref="E24" si="4">SUM(E25:E29)-E28</f>
        <v>28379.53</v>
      </c>
      <c r="F24" s="24">
        <f>SUM(F25:F29)-F28</f>
        <v>17579.88</v>
      </c>
      <c r="G24" s="24">
        <f>SUM(G25:G29)-G28</f>
        <v>5122.38</v>
      </c>
      <c r="H24" s="24">
        <f>SUM(H25:H29)-H28</f>
        <v>68583.649999999994</v>
      </c>
      <c r="I24" s="24">
        <f t="shared" ref="I24:K24" si="5">SUM(I25:I29)-I28</f>
        <v>2700</v>
      </c>
      <c r="J24" s="24">
        <f t="shared" si="5"/>
        <v>2700</v>
      </c>
      <c r="K24" s="24">
        <f t="shared" si="5"/>
        <v>0</v>
      </c>
      <c r="L24" s="39" t="s">
        <v>97</v>
      </c>
      <c r="M24" s="41"/>
      <c r="N24" s="41"/>
      <c r="AI24" s="25"/>
      <c r="AJ24" s="25"/>
      <c r="AK24" s="12"/>
      <c r="AL24" s="12"/>
      <c r="AM24" s="13"/>
      <c r="AN24" s="13"/>
      <c r="AO24" s="15"/>
    </row>
    <row r="25" spans="1:41" s="4" customFormat="1" ht="15.75" customHeight="1" x14ac:dyDescent="0.2">
      <c r="A25" s="39">
        <v>10</v>
      </c>
      <c r="B25" s="36" t="s">
        <v>29</v>
      </c>
      <c r="C25" s="39"/>
      <c r="D25" s="24">
        <f>SUM(E25:K25)</f>
        <v>0</v>
      </c>
      <c r="E25" s="24">
        <f>E35+E45+E53+E61+E78+E86+E94+E70+E102+E110</f>
        <v>0</v>
      </c>
      <c r="F25" s="24">
        <f t="shared" ref="F25:K25" si="6">F35+F45+F53+F61+F78+F86+F94+F70+F102+F110</f>
        <v>0</v>
      </c>
      <c r="G25" s="24">
        <f>G35+G45+G53+G61+G78+G86+G94+G70+G102+G110+G118+G126+G134+G142</f>
        <v>0</v>
      </c>
      <c r="H25" s="24">
        <f t="shared" ref="H25:J26" si="7">H35++H45+H53+H61+H78+H86+H94+H70+H102+H110+H118+H126+H134+H142</f>
        <v>0</v>
      </c>
      <c r="I25" s="24">
        <f t="shared" si="7"/>
        <v>0</v>
      </c>
      <c r="J25" s="24">
        <f t="shared" si="7"/>
        <v>0</v>
      </c>
      <c r="K25" s="24">
        <f t="shared" si="6"/>
        <v>0</v>
      </c>
      <c r="L25" s="39"/>
      <c r="M25" s="36"/>
      <c r="N25" s="36"/>
      <c r="AI25" s="25"/>
      <c r="AJ25" s="25"/>
      <c r="AK25" s="25"/>
      <c r="AL25" s="12"/>
      <c r="AM25" s="13"/>
      <c r="AN25" s="13"/>
      <c r="AO25" s="15"/>
    </row>
    <row r="26" spans="1:41" s="4" customFormat="1" ht="15.75" customHeight="1" x14ac:dyDescent="0.2">
      <c r="A26" s="39">
        <v>11</v>
      </c>
      <c r="B26" s="36" t="s">
        <v>30</v>
      </c>
      <c r="C26" s="39"/>
      <c r="D26" s="24">
        <f>SUM(E26:K26)</f>
        <v>83415.55</v>
      </c>
      <c r="E26" s="24">
        <v>13122.64</v>
      </c>
      <c r="F26" s="24">
        <v>9218.91</v>
      </c>
      <c r="G26" s="24">
        <f t="shared" ref="G26:K27" si="8">G36+G46+G54+G62+G79+G87+G95+G71+G103+G111+G119+G127+G135+G143</f>
        <v>1286.5</v>
      </c>
      <c r="H26" s="24">
        <f t="shared" si="7"/>
        <v>59787.5</v>
      </c>
      <c r="I26" s="24">
        <f t="shared" si="7"/>
        <v>0</v>
      </c>
      <c r="J26" s="24">
        <f t="shared" si="7"/>
        <v>0</v>
      </c>
      <c r="K26" s="24">
        <f t="shared" ref="K26" si="9">K36+K46+K54+K62+K79+K87+K95+K71+K103+K111+K119+K127</f>
        <v>0</v>
      </c>
      <c r="L26" s="39"/>
      <c r="M26" s="41"/>
      <c r="N26" s="41"/>
      <c r="AI26" s="26"/>
      <c r="AJ26" s="26"/>
      <c r="AK26" s="27"/>
      <c r="AL26" s="12"/>
      <c r="AM26" s="13"/>
      <c r="AN26" s="13"/>
      <c r="AO26" s="15"/>
    </row>
    <row r="27" spans="1:41" s="4" customFormat="1" ht="15.75" customHeight="1" x14ac:dyDescent="0.2">
      <c r="A27" s="39">
        <v>12</v>
      </c>
      <c r="B27" s="36" t="s">
        <v>31</v>
      </c>
      <c r="C27" s="39"/>
      <c r="D27" s="24">
        <f>SUM(E27:K27)</f>
        <v>40953.230000000003</v>
      </c>
      <c r="E27" s="24">
        <v>15117.36</v>
      </c>
      <c r="F27" s="24">
        <v>7803.84</v>
      </c>
      <c r="G27" s="24">
        <f>G37+G47+G55+G63+G80+G88+G96+G72+G104+G112+G120+G128+G136+G161+G144+G153</f>
        <v>3835.88</v>
      </c>
      <c r="H27" s="24">
        <f>H37+H47+H55+H63+H80+H88+H96+H72+H104+H112+H120+H128+H136+H144</f>
        <v>8796.15</v>
      </c>
      <c r="I27" s="24">
        <f t="shared" si="8"/>
        <v>2700</v>
      </c>
      <c r="J27" s="24">
        <f>J37+J47+J55+J63+J80+J88+J96+J72+J104+J112+J120+J128+J136+J144</f>
        <v>2700</v>
      </c>
      <c r="K27" s="24">
        <f t="shared" si="8"/>
        <v>0</v>
      </c>
      <c r="L27" s="39"/>
      <c r="M27" s="41"/>
      <c r="N27" s="41"/>
      <c r="AI27" s="26"/>
      <c r="AJ27" s="26"/>
      <c r="AK27" s="27"/>
      <c r="AL27" s="12"/>
      <c r="AM27" s="13"/>
      <c r="AN27" s="13"/>
      <c r="AO27" s="15"/>
    </row>
    <row r="28" spans="1:41" s="4" customFormat="1" ht="47.25" customHeight="1" x14ac:dyDescent="0.2">
      <c r="A28" s="39">
        <v>13</v>
      </c>
      <c r="B28" s="36" t="s">
        <v>32</v>
      </c>
      <c r="C28" s="39"/>
      <c r="D28" s="24">
        <f>SUM(E28:K28)</f>
        <v>1366.5881899999999</v>
      </c>
      <c r="E28" s="24"/>
      <c r="F28" s="24">
        <f>F64</f>
        <v>1366.5881899999999</v>
      </c>
      <c r="G28" s="24"/>
      <c r="H28" s="24"/>
      <c r="I28" s="24"/>
      <c r="J28" s="24"/>
      <c r="K28" s="24"/>
      <c r="L28" s="39"/>
      <c r="M28" s="36"/>
      <c r="N28" s="36"/>
      <c r="AI28" s="26"/>
      <c r="AJ28" s="26"/>
      <c r="AK28" s="27"/>
      <c r="AL28" s="12"/>
      <c r="AM28" s="13"/>
      <c r="AN28" s="13"/>
      <c r="AO28" s="15"/>
    </row>
    <row r="29" spans="1:41" s="4" customFormat="1" ht="15.75" customHeight="1" x14ac:dyDescent="0.2">
      <c r="A29" s="39">
        <v>14</v>
      </c>
      <c r="B29" s="36" t="s">
        <v>33</v>
      </c>
      <c r="C29" s="39"/>
      <c r="D29" s="24">
        <f>SUM(E29:K29)</f>
        <v>696.66</v>
      </c>
      <c r="E29" s="24">
        <v>139.53</v>
      </c>
      <c r="F29" s="24">
        <v>557.13</v>
      </c>
      <c r="G29" s="24">
        <f>G40+G48+G56+G65+G81+G89+G97+G73+G105+G113+G121+G129+G137+G146</f>
        <v>0</v>
      </c>
      <c r="H29" s="24">
        <f>H40+H48+H56+H65+H81+H89+H97+H73+H105+H113+H121+H129+H137+H146</f>
        <v>0</v>
      </c>
      <c r="I29" s="24">
        <f>I40+I48+I56+I65+I81+I89+I97+I73+I105+I113+I121+I129+I137+I146</f>
        <v>0</v>
      </c>
      <c r="J29" s="24">
        <f>J40+J48+J56+J65+J81+J89+J97+J73+J105+J113+J121+J129+J137+J146</f>
        <v>0</v>
      </c>
      <c r="K29" s="24">
        <f>K40+K48+K56+K65+K81+K89+K97+K73+K105+K113+K121+K129+K137+K146</f>
        <v>0</v>
      </c>
      <c r="L29" s="39"/>
      <c r="M29" s="41"/>
      <c r="N29" s="41"/>
      <c r="AI29" s="26"/>
      <c r="AJ29" s="26"/>
      <c r="AK29" s="27"/>
      <c r="AL29" s="12"/>
      <c r="AM29" s="13"/>
      <c r="AN29" s="13"/>
      <c r="AO29" s="15"/>
    </row>
    <row r="30" spans="1:41" s="4" customFormat="1" ht="15.75" customHeight="1" x14ac:dyDescent="0.2">
      <c r="A30" s="39">
        <v>15</v>
      </c>
      <c r="B30" s="36" t="s">
        <v>39</v>
      </c>
      <c r="C30" s="39"/>
      <c r="D30" s="24"/>
      <c r="E30" s="24"/>
      <c r="F30" s="24"/>
      <c r="G30" s="24"/>
      <c r="H30" s="28"/>
      <c r="I30" s="24"/>
      <c r="J30" s="24"/>
      <c r="K30" s="24"/>
      <c r="L30" s="39"/>
      <c r="M30" s="41"/>
      <c r="N30" s="41"/>
      <c r="AI30" s="25"/>
      <c r="AJ30" s="25"/>
      <c r="AK30" s="12"/>
      <c r="AL30" s="12"/>
      <c r="AM30" s="13"/>
      <c r="AN30" s="13"/>
      <c r="AO30" s="15"/>
    </row>
    <row r="31" spans="1:41" s="4" customFormat="1" ht="15.75" customHeight="1" x14ac:dyDescent="0.2">
      <c r="A31" s="39">
        <v>16</v>
      </c>
      <c r="B31" s="22" t="s">
        <v>34</v>
      </c>
      <c r="C31" s="36"/>
      <c r="D31" s="24">
        <f t="shared" ref="D31:D33" si="10">SUM(E31:J31)</f>
        <v>0</v>
      </c>
      <c r="E31" s="24"/>
      <c r="F31" s="24"/>
      <c r="G31" s="24"/>
      <c r="H31" s="24"/>
      <c r="I31" s="24"/>
      <c r="J31" s="24"/>
      <c r="K31" s="24"/>
      <c r="L31" s="39"/>
      <c r="M31" s="36"/>
      <c r="N31" s="36"/>
      <c r="AI31" s="25"/>
      <c r="AJ31" s="25"/>
      <c r="AK31" s="12"/>
      <c r="AL31" s="12"/>
      <c r="AM31" s="13"/>
      <c r="AN31" s="13"/>
      <c r="AO31" s="15"/>
    </row>
    <row r="32" spans="1:41" s="4" customFormat="1" ht="31.5" customHeight="1" x14ac:dyDescent="0.2">
      <c r="A32" s="39">
        <v>17</v>
      </c>
      <c r="B32" s="43" t="s">
        <v>35</v>
      </c>
      <c r="C32" s="44"/>
      <c r="D32" s="24">
        <f t="shared" si="10"/>
        <v>66427.14</v>
      </c>
      <c r="E32" s="24"/>
      <c r="F32" s="24">
        <f>F67</f>
        <v>0</v>
      </c>
      <c r="G32" s="24">
        <f>G139</f>
        <v>1639.46</v>
      </c>
      <c r="H32" s="24">
        <f>H148</f>
        <v>64787.68</v>
      </c>
      <c r="I32" s="24"/>
      <c r="J32" s="24"/>
      <c r="K32" s="24"/>
      <c r="L32" s="39"/>
      <c r="M32" s="36"/>
      <c r="N32" s="36"/>
      <c r="AI32" s="25"/>
      <c r="AJ32" s="25"/>
      <c r="AK32" s="12"/>
      <c r="AL32" s="12"/>
      <c r="AM32" s="13"/>
      <c r="AN32" s="13"/>
      <c r="AO32" s="15"/>
    </row>
    <row r="33" spans="1:41" s="4" customFormat="1" ht="31.5" customHeight="1" x14ac:dyDescent="0.2">
      <c r="A33" s="39">
        <v>18</v>
      </c>
      <c r="B33" s="43" t="s">
        <v>36</v>
      </c>
      <c r="C33" s="44"/>
      <c r="D33" s="24">
        <f t="shared" si="10"/>
        <v>0</v>
      </c>
      <c r="E33" s="24"/>
      <c r="F33" s="24"/>
      <c r="G33" s="24"/>
      <c r="H33" s="24"/>
      <c r="I33" s="24"/>
      <c r="J33" s="24"/>
      <c r="K33" s="24"/>
      <c r="L33" s="39"/>
      <c r="M33" s="36"/>
      <c r="N33" s="36"/>
      <c r="AI33" s="25"/>
      <c r="AJ33" s="25"/>
      <c r="AK33" s="12"/>
      <c r="AL33" s="12"/>
      <c r="AM33" s="13"/>
      <c r="AN33" s="13"/>
      <c r="AO33" s="15"/>
    </row>
    <row r="34" spans="1:41" s="4" customFormat="1" ht="96" customHeight="1" x14ac:dyDescent="0.2">
      <c r="A34" s="39">
        <v>19</v>
      </c>
      <c r="B34" s="29" t="s">
        <v>40</v>
      </c>
      <c r="C34" s="39"/>
      <c r="D34" s="24">
        <f>SUM(D35:D37)+D40</f>
        <v>22168.572539999997</v>
      </c>
      <c r="E34" s="24">
        <f>SUM(E35:E37)+E40</f>
        <v>22168.572539999997</v>
      </c>
      <c r="F34" s="24">
        <f t="shared" ref="F34:I34" si="11">SUM(F35:F37)+F40</f>
        <v>0</v>
      </c>
      <c r="G34" s="24">
        <f t="shared" si="11"/>
        <v>0</v>
      </c>
      <c r="H34" s="24">
        <f t="shared" si="11"/>
        <v>0</v>
      </c>
      <c r="I34" s="24">
        <f t="shared" si="11"/>
        <v>0</v>
      </c>
      <c r="J34" s="24">
        <f>SUM(J35:J37)+J40</f>
        <v>0</v>
      </c>
      <c r="K34" s="24">
        <f>SUM(K35:K37)+K40</f>
        <v>0</v>
      </c>
      <c r="L34" s="39"/>
      <c r="M34" s="36"/>
      <c r="N34" s="36"/>
      <c r="AI34" s="12"/>
      <c r="AJ34" s="12"/>
      <c r="AK34" s="12"/>
      <c r="AL34" s="12"/>
      <c r="AM34" s="13"/>
      <c r="AN34" s="13"/>
      <c r="AO34" s="15"/>
    </row>
    <row r="35" spans="1:41" s="4" customFormat="1" ht="15.75" customHeight="1" x14ac:dyDescent="0.2">
      <c r="A35" s="39">
        <v>20</v>
      </c>
      <c r="B35" s="36" t="s">
        <v>29</v>
      </c>
      <c r="C35" s="39"/>
      <c r="D35" s="24">
        <f t="shared" ref="D35:D40" si="12">SUM(E35:K35)</f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39"/>
      <c r="M35" s="36"/>
      <c r="N35" s="36"/>
      <c r="AI35" s="12"/>
      <c r="AJ35" s="12"/>
      <c r="AK35" s="12"/>
      <c r="AL35" s="12"/>
      <c r="AM35" s="13"/>
      <c r="AN35" s="13"/>
      <c r="AO35" s="15"/>
    </row>
    <row r="36" spans="1:41" s="4" customFormat="1" ht="15.75" customHeight="1" x14ac:dyDescent="0.2">
      <c r="A36" s="39">
        <v>21</v>
      </c>
      <c r="B36" s="36" t="s">
        <v>30</v>
      </c>
      <c r="C36" s="36"/>
      <c r="D36" s="24">
        <f t="shared" si="12"/>
        <v>9818.3518499999991</v>
      </c>
      <c r="E36" s="24">
        <v>9818.3518499999991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39"/>
      <c r="M36" s="36"/>
      <c r="N36" s="36"/>
      <c r="AI36" s="12"/>
      <c r="AJ36" s="12"/>
      <c r="AK36" s="12"/>
      <c r="AL36" s="12"/>
      <c r="AM36" s="13"/>
      <c r="AN36" s="13"/>
      <c r="AO36" s="15"/>
    </row>
    <row r="37" spans="1:41" s="4" customFormat="1" ht="33" customHeight="1" x14ac:dyDescent="0.2">
      <c r="A37" s="39">
        <v>22</v>
      </c>
      <c r="B37" s="36" t="s">
        <v>41</v>
      </c>
      <c r="C37" s="36"/>
      <c r="D37" s="24">
        <f t="shared" si="12"/>
        <v>12210.694419999998</v>
      </c>
      <c r="E37" s="24">
        <f>E38+E39</f>
        <v>12210.694419999998</v>
      </c>
      <c r="F37" s="24">
        <f t="shared" ref="F37:K37" si="13">F38+F39</f>
        <v>0</v>
      </c>
      <c r="G37" s="24">
        <f t="shared" si="13"/>
        <v>0</v>
      </c>
      <c r="H37" s="24">
        <f t="shared" si="13"/>
        <v>0</v>
      </c>
      <c r="I37" s="24">
        <f t="shared" si="13"/>
        <v>0</v>
      </c>
      <c r="J37" s="24">
        <f t="shared" si="13"/>
        <v>0</v>
      </c>
      <c r="K37" s="24">
        <f t="shared" si="13"/>
        <v>0</v>
      </c>
      <c r="L37" s="39"/>
      <c r="M37" s="36"/>
      <c r="N37" s="36"/>
      <c r="AI37" s="12"/>
      <c r="AJ37" s="12"/>
      <c r="AK37" s="12"/>
      <c r="AL37" s="12"/>
      <c r="AM37" s="13"/>
      <c r="AN37" s="13"/>
      <c r="AO37" s="15"/>
    </row>
    <row r="38" spans="1:41" s="4" customFormat="1" ht="31.5" customHeight="1" x14ac:dyDescent="0.2">
      <c r="A38" s="39">
        <v>23</v>
      </c>
      <c r="B38" s="36" t="s">
        <v>42</v>
      </c>
      <c r="C38" s="36"/>
      <c r="D38" s="24">
        <f t="shared" si="12"/>
        <v>3994.7486800000001</v>
      </c>
      <c r="E38" s="24">
        <v>3994.7486800000001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39"/>
      <c r="M38" s="36"/>
      <c r="N38" s="36"/>
      <c r="AI38" s="12"/>
      <c r="AJ38" s="12"/>
      <c r="AK38" s="12"/>
      <c r="AL38" s="12"/>
      <c r="AM38" s="13"/>
      <c r="AN38" s="13"/>
      <c r="AO38" s="15"/>
    </row>
    <row r="39" spans="1:41" s="4" customFormat="1" ht="15.75" customHeight="1" x14ac:dyDescent="0.2">
      <c r="A39" s="39">
        <v>24</v>
      </c>
      <c r="B39" s="36" t="s">
        <v>31</v>
      </c>
      <c r="C39" s="36"/>
      <c r="D39" s="24">
        <f t="shared" si="12"/>
        <v>8215.9457399999974</v>
      </c>
      <c r="E39" s="24">
        <f>11122.61241+13813.10053-E36-E38-E80-E96</f>
        <v>8215.9457399999974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39"/>
      <c r="M39" s="36"/>
      <c r="N39" s="36"/>
      <c r="AI39" s="12"/>
      <c r="AJ39" s="12"/>
      <c r="AK39" s="12"/>
      <c r="AL39" s="12"/>
      <c r="AM39" s="13"/>
      <c r="AN39" s="13"/>
      <c r="AO39" s="15"/>
    </row>
    <row r="40" spans="1:41" s="4" customFormat="1" ht="15.75" customHeight="1" x14ac:dyDescent="0.2">
      <c r="A40" s="39">
        <v>25</v>
      </c>
      <c r="B40" s="36" t="s">
        <v>33</v>
      </c>
      <c r="C40" s="36"/>
      <c r="D40" s="24">
        <f t="shared" si="12"/>
        <v>139.52627000000001</v>
      </c>
      <c r="E40" s="24">
        <v>139.52627000000001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39"/>
      <c r="M40" s="36"/>
      <c r="N40" s="36"/>
      <c r="AI40" s="12"/>
      <c r="AJ40" s="12"/>
      <c r="AK40" s="12"/>
      <c r="AL40" s="12"/>
      <c r="AM40" s="13"/>
      <c r="AN40" s="13"/>
      <c r="AO40" s="15"/>
    </row>
    <row r="41" spans="1:41" s="4" customFormat="1" ht="15.75" customHeight="1" x14ac:dyDescent="0.2">
      <c r="A41" s="39">
        <v>26</v>
      </c>
      <c r="B41" s="22" t="s">
        <v>34</v>
      </c>
      <c r="C41" s="36"/>
      <c r="D41" s="24">
        <f t="shared" ref="D41:D43" si="14">SUM(E41:J41)</f>
        <v>0</v>
      </c>
      <c r="E41" s="24"/>
      <c r="F41" s="24"/>
      <c r="G41" s="24"/>
      <c r="H41" s="24"/>
      <c r="I41" s="24"/>
      <c r="J41" s="24"/>
      <c r="K41" s="24"/>
      <c r="L41" s="39"/>
      <c r="M41" s="36"/>
      <c r="N41" s="36"/>
      <c r="AI41" s="12"/>
      <c r="AJ41" s="12"/>
      <c r="AK41" s="12"/>
      <c r="AL41" s="12"/>
      <c r="AM41" s="13"/>
      <c r="AN41" s="13"/>
      <c r="AO41" s="15"/>
    </row>
    <row r="42" spans="1:41" s="4" customFormat="1" ht="30.75" customHeight="1" x14ac:dyDescent="0.2">
      <c r="A42" s="39">
        <v>27</v>
      </c>
      <c r="B42" s="40" t="s">
        <v>35</v>
      </c>
      <c r="C42" s="40"/>
      <c r="D42" s="24">
        <f t="shared" si="14"/>
        <v>0</v>
      </c>
      <c r="E42" s="24"/>
      <c r="F42" s="24"/>
      <c r="G42" s="24"/>
      <c r="H42" s="24"/>
      <c r="I42" s="24"/>
      <c r="J42" s="24"/>
      <c r="K42" s="24"/>
      <c r="L42" s="39"/>
      <c r="M42" s="36"/>
      <c r="N42" s="36"/>
      <c r="AI42" s="12"/>
      <c r="AJ42" s="12"/>
      <c r="AK42" s="12"/>
      <c r="AL42" s="12"/>
      <c r="AM42" s="13"/>
      <c r="AN42" s="13"/>
      <c r="AO42" s="15"/>
    </row>
    <row r="43" spans="1:41" s="4" customFormat="1" ht="32.25" customHeight="1" x14ac:dyDescent="0.2">
      <c r="A43" s="39">
        <v>28</v>
      </c>
      <c r="B43" s="40" t="s">
        <v>36</v>
      </c>
      <c r="C43" s="40"/>
      <c r="D43" s="24">
        <f t="shared" si="14"/>
        <v>0</v>
      </c>
      <c r="E43" s="24"/>
      <c r="F43" s="24"/>
      <c r="G43" s="24"/>
      <c r="H43" s="24"/>
      <c r="I43" s="24"/>
      <c r="J43" s="24"/>
      <c r="K43" s="24"/>
      <c r="L43" s="39"/>
      <c r="M43" s="36"/>
      <c r="N43" s="36"/>
      <c r="AI43" s="12"/>
      <c r="AJ43" s="12"/>
      <c r="AK43" s="12"/>
      <c r="AL43" s="12"/>
      <c r="AM43" s="13"/>
      <c r="AN43" s="13"/>
      <c r="AO43" s="15"/>
    </row>
    <row r="44" spans="1:41" s="4" customFormat="1" ht="126" customHeight="1" x14ac:dyDescent="0.2">
      <c r="A44" s="39">
        <v>29</v>
      </c>
      <c r="B44" s="30" t="s">
        <v>43</v>
      </c>
      <c r="C44" s="39"/>
      <c r="D44" s="24">
        <f>SUM(D45:D48)</f>
        <v>0</v>
      </c>
      <c r="E44" s="24">
        <f t="shared" ref="E44:K44" si="15">SUM(E45:E48)</f>
        <v>0</v>
      </c>
      <c r="F44" s="24">
        <f t="shared" si="15"/>
        <v>0</v>
      </c>
      <c r="G44" s="24">
        <f t="shared" si="15"/>
        <v>0</v>
      </c>
      <c r="H44" s="24">
        <f t="shared" si="15"/>
        <v>0</v>
      </c>
      <c r="I44" s="24">
        <f t="shared" si="15"/>
        <v>0</v>
      </c>
      <c r="J44" s="24">
        <f t="shared" si="15"/>
        <v>0</v>
      </c>
      <c r="K44" s="24">
        <f t="shared" si="15"/>
        <v>0</v>
      </c>
      <c r="L44" s="39"/>
      <c r="M44" s="36"/>
      <c r="N44" s="36"/>
      <c r="AI44" s="12"/>
      <c r="AJ44" s="12"/>
      <c r="AK44" s="12"/>
      <c r="AL44" s="12"/>
      <c r="AM44" s="13"/>
      <c r="AN44" s="13"/>
      <c r="AO44" s="15"/>
    </row>
    <row r="45" spans="1:41" s="4" customFormat="1" ht="15.75" customHeight="1" x14ac:dyDescent="0.2">
      <c r="A45" s="39">
        <v>30</v>
      </c>
      <c r="B45" s="36" t="s">
        <v>29</v>
      </c>
      <c r="C45" s="39"/>
      <c r="D45" s="24">
        <f>SUM(E45:K45)</f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39"/>
      <c r="M45" s="36"/>
      <c r="N45" s="36"/>
      <c r="AI45" s="12"/>
      <c r="AJ45" s="12"/>
      <c r="AK45" s="12"/>
      <c r="AL45" s="12"/>
      <c r="AM45" s="13"/>
      <c r="AN45" s="13"/>
      <c r="AO45" s="15"/>
    </row>
    <row r="46" spans="1:41" s="4" customFormat="1" ht="15.75" customHeight="1" x14ac:dyDescent="0.2">
      <c r="A46" s="39">
        <v>31</v>
      </c>
      <c r="B46" s="36" t="s">
        <v>30</v>
      </c>
      <c r="C46" s="36"/>
      <c r="D46" s="24">
        <f>SUM(E46:K46)</f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39"/>
      <c r="M46" s="36"/>
      <c r="N46" s="36"/>
      <c r="AI46" s="12"/>
      <c r="AJ46" s="12"/>
      <c r="AK46" s="12"/>
      <c r="AL46" s="12"/>
      <c r="AM46" s="13"/>
      <c r="AN46" s="13"/>
      <c r="AO46" s="15"/>
    </row>
    <row r="47" spans="1:41" s="4" customFormat="1" ht="15.75" customHeight="1" x14ac:dyDescent="0.2">
      <c r="A47" s="39">
        <v>32</v>
      </c>
      <c r="B47" s="36" t="s">
        <v>31</v>
      </c>
      <c r="C47" s="36"/>
      <c r="D47" s="24">
        <f>SUM(E47:K47)</f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39"/>
      <c r="M47" s="36"/>
      <c r="N47" s="36"/>
      <c r="AI47" s="12"/>
      <c r="AJ47" s="12"/>
      <c r="AK47" s="12"/>
      <c r="AL47" s="12"/>
      <c r="AM47" s="13"/>
      <c r="AN47" s="13"/>
      <c r="AO47" s="15"/>
    </row>
    <row r="48" spans="1:41" s="4" customFormat="1" ht="15.75" customHeight="1" x14ac:dyDescent="0.2">
      <c r="A48" s="39">
        <v>33</v>
      </c>
      <c r="B48" s="36" t="s">
        <v>33</v>
      </c>
      <c r="C48" s="36"/>
      <c r="D48" s="24">
        <f>SUM(E48:K48)</f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39"/>
      <c r="M48" s="36"/>
      <c r="N48" s="36"/>
      <c r="AI48" s="12"/>
      <c r="AJ48" s="12"/>
      <c r="AK48" s="12"/>
      <c r="AL48" s="12"/>
      <c r="AM48" s="13"/>
      <c r="AN48" s="13"/>
      <c r="AO48" s="15"/>
    </row>
    <row r="49" spans="1:41" s="4" customFormat="1" ht="15.75" customHeight="1" x14ac:dyDescent="0.2">
      <c r="A49" s="39">
        <v>34</v>
      </c>
      <c r="B49" s="22" t="s">
        <v>34</v>
      </c>
      <c r="C49" s="36"/>
      <c r="D49" s="24">
        <f>SUM(E49:K49)</f>
        <v>0</v>
      </c>
      <c r="E49" s="24"/>
      <c r="F49" s="24"/>
      <c r="G49" s="24"/>
      <c r="H49" s="24"/>
      <c r="I49" s="24"/>
      <c r="J49" s="24"/>
      <c r="K49" s="24"/>
      <c r="L49" s="39"/>
      <c r="M49" s="36"/>
      <c r="N49" s="36"/>
      <c r="AI49" s="12"/>
      <c r="AJ49" s="12"/>
      <c r="AK49" s="12"/>
      <c r="AL49" s="12"/>
      <c r="AM49" s="13"/>
      <c r="AN49" s="13"/>
      <c r="AO49" s="15"/>
    </row>
    <row r="50" spans="1:41" s="4" customFormat="1" ht="31.5" customHeight="1" x14ac:dyDescent="0.2">
      <c r="A50" s="39">
        <v>35</v>
      </c>
      <c r="B50" s="43" t="s">
        <v>35</v>
      </c>
      <c r="C50" s="44"/>
      <c r="D50" s="24">
        <f t="shared" ref="D50:D51" si="16">SUM(E50:J50)</f>
        <v>0</v>
      </c>
      <c r="E50" s="24"/>
      <c r="F50" s="24"/>
      <c r="G50" s="24"/>
      <c r="H50" s="24"/>
      <c r="I50" s="24"/>
      <c r="J50" s="24"/>
      <c r="K50" s="24"/>
      <c r="L50" s="39"/>
      <c r="M50" s="36"/>
      <c r="N50" s="36"/>
      <c r="AI50" s="12"/>
      <c r="AJ50" s="12"/>
      <c r="AK50" s="12"/>
      <c r="AL50" s="12"/>
      <c r="AM50" s="13"/>
      <c r="AN50" s="13"/>
      <c r="AO50" s="15"/>
    </row>
    <row r="51" spans="1:41" s="4" customFormat="1" ht="31.5" customHeight="1" x14ac:dyDescent="0.2">
      <c r="A51" s="39">
        <v>36</v>
      </c>
      <c r="B51" s="43" t="s">
        <v>36</v>
      </c>
      <c r="C51" s="44"/>
      <c r="D51" s="24">
        <f t="shared" si="16"/>
        <v>0</v>
      </c>
      <c r="E51" s="24"/>
      <c r="F51" s="24"/>
      <c r="G51" s="24"/>
      <c r="H51" s="24"/>
      <c r="I51" s="24"/>
      <c r="J51" s="24"/>
      <c r="K51" s="24"/>
      <c r="L51" s="39"/>
      <c r="M51" s="36"/>
      <c r="N51" s="36"/>
      <c r="AI51" s="12"/>
      <c r="AJ51" s="12"/>
      <c r="AK51" s="12"/>
      <c r="AL51" s="12"/>
      <c r="AM51" s="13"/>
      <c r="AN51" s="13"/>
      <c r="AO51" s="15"/>
    </row>
    <row r="52" spans="1:41" s="4" customFormat="1" ht="78.75" customHeight="1" x14ac:dyDescent="0.2">
      <c r="A52" s="39">
        <v>37</v>
      </c>
      <c r="B52" s="30" t="s">
        <v>44</v>
      </c>
      <c r="C52" s="36"/>
      <c r="D52" s="24">
        <f>SUM(D53:D56)</f>
        <v>0</v>
      </c>
      <c r="E52" s="24">
        <f t="shared" ref="E52:K52" si="17">SUM(E53:E56)</f>
        <v>0</v>
      </c>
      <c r="F52" s="24">
        <f t="shared" si="17"/>
        <v>0</v>
      </c>
      <c r="G52" s="24">
        <f t="shared" si="17"/>
        <v>0</v>
      </c>
      <c r="H52" s="24">
        <f t="shared" si="17"/>
        <v>0</v>
      </c>
      <c r="I52" s="24">
        <f t="shared" si="17"/>
        <v>0</v>
      </c>
      <c r="J52" s="24">
        <f t="shared" si="17"/>
        <v>0</v>
      </c>
      <c r="K52" s="24">
        <f t="shared" si="17"/>
        <v>0</v>
      </c>
      <c r="L52" s="39"/>
      <c r="M52" s="36"/>
      <c r="N52" s="36"/>
      <c r="AI52" s="12"/>
      <c r="AJ52" s="12"/>
      <c r="AK52" s="12"/>
      <c r="AL52" s="12"/>
      <c r="AM52" s="13"/>
      <c r="AN52" s="13"/>
      <c r="AO52" s="15"/>
    </row>
    <row r="53" spans="1:41" s="4" customFormat="1" ht="15.75" customHeight="1" x14ac:dyDescent="0.2">
      <c r="A53" s="39">
        <v>38</v>
      </c>
      <c r="B53" s="36" t="s">
        <v>29</v>
      </c>
      <c r="C53" s="36"/>
      <c r="D53" s="24">
        <f>SUM(E53:K53)</f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39"/>
      <c r="M53" s="36"/>
      <c r="N53" s="36"/>
      <c r="AI53" s="12"/>
      <c r="AJ53" s="12"/>
      <c r="AK53" s="12"/>
      <c r="AL53" s="12"/>
      <c r="AM53" s="13"/>
      <c r="AN53" s="13"/>
      <c r="AO53" s="15"/>
    </row>
    <row r="54" spans="1:41" s="4" customFormat="1" ht="15.75" customHeight="1" x14ac:dyDescent="0.2">
      <c r="A54" s="39">
        <v>39</v>
      </c>
      <c r="B54" s="36" t="s">
        <v>30</v>
      </c>
      <c r="C54" s="36"/>
      <c r="D54" s="24">
        <f>SUM(E54:K54)</f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39"/>
      <c r="M54" s="36"/>
      <c r="N54" s="36"/>
      <c r="AI54" s="12"/>
      <c r="AJ54" s="12"/>
      <c r="AK54" s="12"/>
      <c r="AL54" s="12"/>
      <c r="AM54" s="13"/>
      <c r="AN54" s="13"/>
      <c r="AO54" s="15"/>
    </row>
    <row r="55" spans="1:41" s="4" customFormat="1" ht="15.75" customHeight="1" x14ac:dyDescent="0.2">
      <c r="A55" s="39">
        <v>40</v>
      </c>
      <c r="B55" s="36" t="s">
        <v>31</v>
      </c>
      <c r="C55" s="36"/>
      <c r="D55" s="24">
        <f>SUM(E55:K55)</f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39"/>
      <c r="M55" s="36"/>
      <c r="N55" s="36"/>
      <c r="AI55" s="12"/>
      <c r="AJ55" s="12"/>
      <c r="AK55" s="12"/>
      <c r="AL55" s="12"/>
      <c r="AM55" s="13"/>
      <c r="AN55" s="13"/>
      <c r="AO55" s="15"/>
    </row>
    <row r="56" spans="1:41" s="4" customFormat="1" ht="15.75" customHeight="1" x14ac:dyDescent="0.2">
      <c r="A56" s="39">
        <v>41</v>
      </c>
      <c r="B56" s="36" t="s">
        <v>33</v>
      </c>
      <c r="C56" s="36"/>
      <c r="D56" s="24">
        <f>SUM(E56:K56)</f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39"/>
      <c r="M56" s="36"/>
      <c r="N56" s="36"/>
      <c r="AI56" s="12"/>
      <c r="AJ56" s="12"/>
      <c r="AK56" s="12"/>
      <c r="AL56" s="12"/>
      <c r="AM56" s="13"/>
      <c r="AN56" s="13"/>
      <c r="AO56" s="15"/>
    </row>
    <row r="57" spans="1:41" s="4" customFormat="1" ht="15.75" customHeight="1" x14ac:dyDescent="0.2">
      <c r="A57" s="39">
        <v>42</v>
      </c>
      <c r="B57" s="22" t="s">
        <v>34</v>
      </c>
      <c r="C57" s="36"/>
      <c r="D57" s="24">
        <f t="shared" ref="D57:D59" si="18">SUM(E57:J57)</f>
        <v>0</v>
      </c>
      <c r="E57" s="24"/>
      <c r="F57" s="24"/>
      <c r="G57" s="24"/>
      <c r="H57" s="24"/>
      <c r="I57" s="24"/>
      <c r="J57" s="24"/>
      <c r="K57" s="24"/>
      <c r="L57" s="39"/>
      <c r="M57" s="36"/>
      <c r="N57" s="36"/>
      <c r="AI57" s="12"/>
      <c r="AJ57" s="12"/>
      <c r="AK57" s="12"/>
      <c r="AL57" s="12"/>
      <c r="AM57" s="13"/>
      <c r="AN57" s="13"/>
      <c r="AO57" s="15"/>
    </row>
    <row r="58" spans="1:41" s="4" customFormat="1" ht="31.5" customHeight="1" x14ac:dyDescent="0.2">
      <c r="A58" s="39">
        <v>43</v>
      </c>
      <c r="B58" s="40" t="s">
        <v>35</v>
      </c>
      <c r="C58" s="40"/>
      <c r="D58" s="24">
        <f t="shared" si="18"/>
        <v>0</v>
      </c>
      <c r="E58" s="24"/>
      <c r="F58" s="24"/>
      <c r="G58" s="24"/>
      <c r="H58" s="24"/>
      <c r="I58" s="24"/>
      <c r="J58" s="24"/>
      <c r="K58" s="24"/>
      <c r="L58" s="39"/>
      <c r="M58" s="36"/>
      <c r="N58" s="36"/>
      <c r="AI58" s="12"/>
      <c r="AJ58" s="12"/>
      <c r="AK58" s="12"/>
      <c r="AL58" s="12"/>
      <c r="AM58" s="13"/>
      <c r="AN58" s="13"/>
      <c r="AO58" s="15"/>
    </row>
    <row r="59" spans="1:41" s="4" customFormat="1" ht="31.5" customHeight="1" x14ac:dyDescent="0.2">
      <c r="A59" s="39">
        <v>44</v>
      </c>
      <c r="B59" s="40" t="s">
        <v>36</v>
      </c>
      <c r="C59" s="40"/>
      <c r="D59" s="24">
        <f t="shared" si="18"/>
        <v>0</v>
      </c>
      <c r="E59" s="24"/>
      <c r="F59" s="24"/>
      <c r="G59" s="24"/>
      <c r="H59" s="24"/>
      <c r="I59" s="24"/>
      <c r="J59" s="24"/>
      <c r="K59" s="24"/>
      <c r="L59" s="39"/>
      <c r="M59" s="36"/>
      <c r="N59" s="36"/>
      <c r="AI59" s="12"/>
      <c r="AJ59" s="12"/>
      <c r="AK59" s="12"/>
      <c r="AL59" s="12"/>
      <c r="AM59" s="13"/>
      <c r="AN59" s="13"/>
      <c r="AO59" s="15"/>
    </row>
    <row r="60" spans="1:41" s="4" customFormat="1" ht="76.5" customHeight="1" x14ac:dyDescent="0.2">
      <c r="A60" s="39">
        <v>45</v>
      </c>
      <c r="B60" s="30" t="s">
        <v>45</v>
      </c>
      <c r="C60" s="36"/>
      <c r="D60" s="24">
        <f t="shared" ref="D60:E60" si="19">SUM(D61:D65)-D64</f>
        <v>11142.632439999999</v>
      </c>
      <c r="E60" s="24">
        <f t="shared" si="19"/>
        <v>0</v>
      </c>
      <c r="F60" s="24">
        <f>SUM(F61:F65)-F64</f>
        <v>11142.632439999999</v>
      </c>
      <c r="G60" s="24">
        <f t="shared" ref="G60:K60" si="20">SUM(G61:G65)</f>
        <v>0</v>
      </c>
      <c r="H60" s="24">
        <f t="shared" si="20"/>
        <v>0</v>
      </c>
      <c r="I60" s="24">
        <f t="shared" si="20"/>
        <v>0</v>
      </c>
      <c r="J60" s="24">
        <f t="shared" si="20"/>
        <v>0</v>
      </c>
      <c r="K60" s="24">
        <f t="shared" si="20"/>
        <v>0</v>
      </c>
      <c r="L60" s="39"/>
      <c r="M60" s="36"/>
      <c r="N60" s="36"/>
      <c r="AI60" s="12"/>
      <c r="AJ60" s="12"/>
      <c r="AK60" s="12"/>
      <c r="AL60" s="12"/>
      <c r="AM60" s="13"/>
      <c r="AN60" s="13"/>
      <c r="AO60" s="15"/>
    </row>
    <row r="61" spans="1:41" s="4" customFormat="1" ht="15.75" customHeight="1" x14ac:dyDescent="0.2">
      <c r="A61" s="39">
        <v>46</v>
      </c>
      <c r="B61" s="36" t="s">
        <v>29</v>
      </c>
      <c r="C61" s="36"/>
      <c r="D61" s="24">
        <f>SUM(E61:K61)</f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39"/>
      <c r="M61" s="36"/>
      <c r="N61" s="36"/>
      <c r="AI61" s="12"/>
      <c r="AJ61" s="12"/>
      <c r="AK61" s="12"/>
      <c r="AL61" s="12"/>
      <c r="AM61" s="13"/>
      <c r="AN61" s="13"/>
      <c r="AO61" s="15"/>
    </row>
    <row r="62" spans="1:41" s="4" customFormat="1" ht="15.75" customHeight="1" x14ac:dyDescent="0.2">
      <c r="A62" s="39">
        <v>47</v>
      </c>
      <c r="B62" s="36" t="s">
        <v>30</v>
      </c>
      <c r="C62" s="36"/>
      <c r="D62" s="24">
        <f>SUM(E62:K62)</f>
        <v>9218.9126299999989</v>
      </c>
      <c r="E62" s="24">
        <v>0</v>
      </c>
      <c r="F62" s="24">
        <f>7935.16181+1283.75082</f>
        <v>9218.9126299999989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39"/>
      <c r="M62" s="36"/>
      <c r="N62" s="36"/>
      <c r="AI62" s="12"/>
      <c r="AJ62" s="12"/>
      <c r="AK62" s="12"/>
      <c r="AL62" s="12"/>
      <c r="AM62" s="13"/>
      <c r="AN62" s="13"/>
      <c r="AO62" s="15"/>
    </row>
    <row r="63" spans="1:41" s="4" customFormat="1" ht="15.75" customHeight="1" x14ac:dyDescent="0.2">
      <c r="A63" s="39">
        <v>48</v>
      </c>
      <c r="B63" s="36" t="s">
        <v>31</v>
      </c>
      <c r="C63" s="36"/>
      <c r="D63" s="24">
        <f>SUM(E63:K63)</f>
        <v>1366.5881899999999</v>
      </c>
      <c r="E63" s="24">
        <v>0</v>
      </c>
      <c r="F63" s="24">
        <f>1176.28819+190.3</f>
        <v>1366.5881899999999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39"/>
      <c r="M63" s="36"/>
      <c r="N63" s="36"/>
      <c r="AI63" s="12"/>
      <c r="AJ63" s="12"/>
      <c r="AK63" s="12"/>
      <c r="AL63" s="12"/>
      <c r="AM63" s="13"/>
      <c r="AN63" s="13"/>
      <c r="AO63" s="15"/>
    </row>
    <row r="64" spans="1:41" s="4" customFormat="1" ht="30" customHeight="1" x14ac:dyDescent="0.2">
      <c r="A64" s="39"/>
      <c r="B64" s="36" t="s">
        <v>46</v>
      </c>
      <c r="C64" s="36"/>
      <c r="D64" s="24">
        <f>SUM(E64:K64)</f>
        <v>1366.5881899999999</v>
      </c>
      <c r="E64" s="24"/>
      <c r="F64" s="24">
        <f>1176.28819+190.3</f>
        <v>1366.5881899999999</v>
      </c>
      <c r="G64" s="24"/>
      <c r="H64" s="24"/>
      <c r="I64" s="24"/>
      <c r="J64" s="24"/>
      <c r="K64" s="24"/>
      <c r="L64" s="39"/>
      <c r="M64" s="36"/>
      <c r="N64" s="36"/>
      <c r="AI64" s="12"/>
      <c r="AJ64" s="12"/>
      <c r="AK64" s="12"/>
      <c r="AL64" s="12"/>
      <c r="AM64" s="13"/>
      <c r="AN64" s="13"/>
      <c r="AO64" s="15"/>
    </row>
    <row r="65" spans="1:41" s="4" customFormat="1" ht="15.75" customHeight="1" x14ac:dyDescent="0.2">
      <c r="A65" s="39">
        <v>49</v>
      </c>
      <c r="B65" s="36" t="s">
        <v>33</v>
      </c>
      <c r="C65" s="36"/>
      <c r="D65" s="24">
        <f>SUM(E65:K65)</f>
        <v>557.13162</v>
      </c>
      <c r="E65" s="24">
        <v>0</v>
      </c>
      <c r="F65" s="24">
        <f>479.55+77.58162</f>
        <v>557.13162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39"/>
      <c r="M65" s="36"/>
      <c r="N65" s="36"/>
      <c r="AI65" s="12"/>
      <c r="AJ65" s="12"/>
      <c r="AK65" s="12"/>
      <c r="AL65" s="12"/>
      <c r="AM65" s="13"/>
      <c r="AN65" s="13"/>
      <c r="AO65" s="15"/>
    </row>
    <row r="66" spans="1:41" s="4" customFormat="1" ht="15.75" customHeight="1" x14ac:dyDescent="0.2">
      <c r="A66" s="39">
        <v>50</v>
      </c>
      <c r="B66" s="22" t="s">
        <v>34</v>
      </c>
      <c r="C66" s="36"/>
      <c r="D66" s="24">
        <f t="shared" ref="D66:D68" si="21">SUM(E66:J66)</f>
        <v>0</v>
      </c>
      <c r="E66" s="24"/>
      <c r="F66" s="24"/>
      <c r="G66" s="24"/>
      <c r="H66" s="24"/>
      <c r="I66" s="24"/>
      <c r="J66" s="24"/>
      <c r="K66" s="24"/>
      <c r="L66" s="39"/>
      <c r="M66" s="36"/>
      <c r="N66" s="36"/>
      <c r="AI66" s="12"/>
      <c r="AJ66" s="12"/>
      <c r="AK66" s="12"/>
      <c r="AL66" s="12"/>
      <c r="AM66" s="13"/>
      <c r="AN66" s="13"/>
      <c r="AO66" s="15"/>
    </row>
    <row r="67" spans="1:41" s="4" customFormat="1" ht="31.5" customHeight="1" x14ac:dyDescent="0.2">
      <c r="A67" s="39">
        <v>51</v>
      </c>
      <c r="B67" s="40" t="s">
        <v>47</v>
      </c>
      <c r="C67" s="40"/>
      <c r="D67" s="24">
        <f>SUM(E67:K67)</f>
        <v>0</v>
      </c>
      <c r="E67" s="24"/>
      <c r="F67" s="24"/>
      <c r="G67" s="24"/>
      <c r="H67" s="24"/>
      <c r="I67" s="24"/>
      <c r="J67" s="24"/>
      <c r="K67" s="24"/>
      <c r="L67" s="39"/>
      <c r="M67" s="36"/>
      <c r="N67" s="36"/>
      <c r="AI67" s="12"/>
      <c r="AJ67" s="12"/>
      <c r="AK67" s="12"/>
      <c r="AL67" s="12"/>
      <c r="AM67" s="13"/>
      <c r="AN67" s="13"/>
      <c r="AO67" s="15"/>
    </row>
    <row r="68" spans="1:41" s="4" customFormat="1" ht="31.5" customHeight="1" x14ac:dyDescent="0.2">
      <c r="A68" s="39">
        <v>52</v>
      </c>
      <c r="B68" s="40" t="s">
        <v>36</v>
      </c>
      <c r="C68" s="40"/>
      <c r="D68" s="24">
        <f t="shared" si="21"/>
        <v>0</v>
      </c>
      <c r="E68" s="24"/>
      <c r="F68" s="24"/>
      <c r="G68" s="24"/>
      <c r="H68" s="24"/>
      <c r="I68" s="24"/>
      <c r="J68" s="24"/>
      <c r="K68" s="24"/>
      <c r="L68" s="39"/>
      <c r="M68" s="36"/>
      <c r="N68" s="36"/>
      <c r="AI68" s="12"/>
      <c r="AJ68" s="12"/>
      <c r="AK68" s="12"/>
      <c r="AL68" s="12"/>
      <c r="AM68" s="13"/>
      <c r="AN68" s="13"/>
      <c r="AO68" s="15"/>
    </row>
    <row r="69" spans="1:41" s="4" customFormat="1" ht="105.75" customHeight="1" x14ac:dyDescent="0.2">
      <c r="A69" s="39">
        <v>53</v>
      </c>
      <c r="B69" s="30" t="s">
        <v>48</v>
      </c>
      <c r="C69" s="36"/>
      <c r="D69" s="24">
        <f>SUM(D70:D73)</f>
        <v>0</v>
      </c>
      <c r="E69" s="24">
        <f t="shared" ref="E69:K69" si="22">SUM(E70:E73)</f>
        <v>0</v>
      </c>
      <c r="F69" s="24">
        <f t="shared" si="22"/>
        <v>0</v>
      </c>
      <c r="G69" s="24">
        <f t="shared" si="22"/>
        <v>0</v>
      </c>
      <c r="H69" s="24">
        <f t="shared" si="22"/>
        <v>0</v>
      </c>
      <c r="I69" s="24">
        <f t="shared" si="22"/>
        <v>0</v>
      </c>
      <c r="J69" s="24">
        <f t="shared" si="22"/>
        <v>0</v>
      </c>
      <c r="K69" s="24">
        <f t="shared" si="22"/>
        <v>0</v>
      </c>
      <c r="L69" s="39"/>
      <c r="M69" s="36"/>
      <c r="N69" s="36"/>
      <c r="AI69" s="12"/>
      <c r="AJ69" s="12"/>
      <c r="AK69" s="12"/>
      <c r="AL69" s="12"/>
      <c r="AM69" s="13"/>
      <c r="AN69" s="13"/>
      <c r="AO69" s="15"/>
    </row>
    <row r="70" spans="1:41" s="4" customFormat="1" ht="15.75" customHeight="1" x14ac:dyDescent="0.2">
      <c r="A70" s="39">
        <v>54</v>
      </c>
      <c r="B70" s="36" t="s">
        <v>29</v>
      </c>
      <c r="C70" s="36"/>
      <c r="D70" s="24">
        <f>SUM(E70:K70)</f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39"/>
      <c r="M70" s="36"/>
      <c r="N70" s="36"/>
      <c r="AI70" s="12"/>
      <c r="AJ70" s="12"/>
      <c r="AK70" s="12"/>
      <c r="AL70" s="12"/>
      <c r="AM70" s="13"/>
      <c r="AN70" s="13"/>
      <c r="AO70" s="15"/>
    </row>
    <row r="71" spans="1:41" s="4" customFormat="1" ht="15.75" customHeight="1" x14ac:dyDescent="0.2">
      <c r="A71" s="39">
        <v>55</v>
      </c>
      <c r="B71" s="36" t="s">
        <v>30</v>
      </c>
      <c r="C71" s="36"/>
      <c r="D71" s="24">
        <f>SUM(E71:K71)</f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39"/>
      <c r="M71" s="36"/>
      <c r="N71" s="36"/>
      <c r="AI71" s="12"/>
      <c r="AJ71" s="12"/>
      <c r="AK71" s="12"/>
      <c r="AL71" s="12"/>
      <c r="AM71" s="13"/>
      <c r="AN71" s="13"/>
      <c r="AO71" s="15"/>
    </row>
    <row r="72" spans="1:41" s="4" customFormat="1" ht="15.75" customHeight="1" x14ac:dyDescent="0.2">
      <c r="A72" s="39">
        <v>56</v>
      </c>
      <c r="B72" s="36" t="s">
        <v>31</v>
      </c>
      <c r="C72" s="36"/>
      <c r="D72" s="24">
        <f>SUM(E72:K72)</f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39"/>
      <c r="M72" s="36"/>
      <c r="N72" s="36"/>
      <c r="AI72" s="12"/>
      <c r="AJ72" s="12"/>
      <c r="AK72" s="12"/>
      <c r="AL72" s="12"/>
      <c r="AM72" s="13"/>
      <c r="AN72" s="13"/>
      <c r="AO72" s="15"/>
    </row>
    <row r="73" spans="1:41" s="4" customFormat="1" ht="15.75" customHeight="1" x14ac:dyDescent="0.2">
      <c r="A73" s="39">
        <v>57</v>
      </c>
      <c r="B73" s="36" t="s">
        <v>33</v>
      </c>
      <c r="C73" s="36"/>
      <c r="D73" s="24">
        <f>SUM(E73:K73)</f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39"/>
      <c r="M73" s="36"/>
      <c r="N73" s="36"/>
      <c r="AI73" s="12"/>
      <c r="AJ73" s="12"/>
      <c r="AK73" s="12"/>
      <c r="AL73" s="12"/>
      <c r="AM73" s="13"/>
      <c r="AN73" s="13"/>
      <c r="AO73" s="15"/>
    </row>
    <row r="74" spans="1:41" s="4" customFormat="1" ht="15.75" customHeight="1" x14ac:dyDescent="0.2">
      <c r="A74" s="39">
        <v>58</v>
      </c>
      <c r="B74" s="22" t="s">
        <v>34</v>
      </c>
      <c r="C74" s="36"/>
      <c r="D74" s="24">
        <f t="shared" ref="D74:D76" si="23">SUM(E74:J74)</f>
        <v>0</v>
      </c>
      <c r="E74" s="24"/>
      <c r="F74" s="24"/>
      <c r="G74" s="24"/>
      <c r="H74" s="24"/>
      <c r="I74" s="24"/>
      <c r="J74" s="24"/>
      <c r="K74" s="24"/>
      <c r="L74" s="39"/>
      <c r="M74" s="36"/>
      <c r="N74" s="36"/>
      <c r="AI74" s="12"/>
      <c r="AJ74" s="12"/>
      <c r="AK74" s="12"/>
      <c r="AL74" s="12"/>
      <c r="AM74" s="13"/>
      <c r="AN74" s="13"/>
      <c r="AO74" s="15"/>
    </row>
    <row r="75" spans="1:41" s="4" customFormat="1" ht="31.5" customHeight="1" x14ac:dyDescent="0.2">
      <c r="A75" s="39">
        <v>59</v>
      </c>
      <c r="B75" s="40" t="s">
        <v>35</v>
      </c>
      <c r="C75" s="40"/>
      <c r="D75" s="24">
        <f t="shared" si="23"/>
        <v>0</v>
      </c>
      <c r="E75" s="24"/>
      <c r="F75" s="24"/>
      <c r="G75" s="24"/>
      <c r="H75" s="24"/>
      <c r="I75" s="24"/>
      <c r="J75" s="24"/>
      <c r="K75" s="24"/>
      <c r="L75" s="39"/>
      <c r="M75" s="36"/>
      <c r="N75" s="36"/>
      <c r="AI75" s="12"/>
      <c r="AJ75" s="12"/>
      <c r="AK75" s="12"/>
      <c r="AL75" s="12"/>
      <c r="AM75" s="13"/>
      <c r="AN75" s="13"/>
      <c r="AO75" s="15"/>
    </row>
    <row r="76" spans="1:41" s="4" customFormat="1" ht="31.5" customHeight="1" x14ac:dyDescent="0.2">
      <c r="A76" s="39">
        <v>60</v>
      </c>
      <c r="B76" s="40" t="s">
        <v>36</v>
      </c>
      <c r="C76" s="40"/>
      <c r="D76" s="24">
        <f t="shared" si="23"/>
        <v>0</v>
      </c>
      <c r="E76" s="24"/>
      <c r="F76" s="24"/>
      <c r="G76" s="24"/>
      <c r="H76" s="24"/>
      <c r="I76" s="24"/>
      <c r="J76" s="24"/>
      <c r="K76" s="24"/>
      <c r="L76" s="39"/>
      <c r="M76" s="36"/>
      <c r="N76" s="36"/>
      <c r="AI76" s="12"/>
      <c r="AJ76" s="12"/>
      <c r="AK76" s="12"/>
      <c r="AL76" s="12"/>
      <c r="AM76" s="13"/>
      <c r="AN76" s="13"/>
      <c r="AO76" s="15"/>
    </row>
    <row r="77" spans="1:41" s="4" customFormat="1" ht="96.75" customHeight="1" x14ac:dyDescent="0.2">
      <c r="A77" s="39">
        <v>61</v>
      </c>
      <c r="B77" s="36" t="s">
        <v>49</v>
      </c>
      <c r="C77" s="36"/>
      <c r="D77" s="24">
        <f>SUM(D78:D81)</f>
        <v>500</v>
      </c>
      <c r="E77" s="24">
        <f t="shared" ref="E77:K77" si="24">SUM(E78:E81)</f>
        <v>500</v>
      </c>
      <c r="F77" s="24">
        <f t="shared" si="24"/>
        <v>0</v>
      </c>
      <c r="G77" s="24">
        <f t="shared" si="24"/>
        <v>0</v>
      </c>
      <c r="H77" s="24">
        <f t="shared" si="24"/>
        <v>0</v>
      </c>
      <c r="I77" s="24">
        <f t="shared" si="24"/>
        <v>0</v>
      </c>
      <c r="J77" s="24">
        <f t="shared" si="24"/>
        <v>0</v>
      </c>
      <c r="K77" s="24">
        <f t="shared" si="24"/>
        <v>0</v>
      </c>
      <c r="L77" s="39"/>
      <c r="M77" s="36"/>
      <c r="N77" s="36"/>
      <c r="AI77" s="12"/>
      <c r="AJ77" s="12"/>
      <c r="AK77" s="12"/>
      <c r="AL77" s="12"/>
      <c r="AM77" s="13"/>
      <c r="AN77" s="13"/>
      <c r="AO77" s="15"/>
    </row>
    <row r="78" spans="1:41" s="4" customFormat="1" ht="15.75" customHeight="1" x14ac:dyDescent="0.2">
      <c r="A78" s="39">
        <v>62</v>
      </c>
      <c r="B78" s="36" t="s">
        <v>29</v>
      </c>
      <c r="C78" s="36"/>
      <c r="D78" s="24">
        <f>SUM(E78:K78)</f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39"/>
      <c r="M78" s="36"/>
      <c r="N78" s="36"/>
      <c r="AI78" s="12"/>
      <c r="AJ78" s="12"/>
      <c r="AK78" s="12"/>
      <c r="AL78" s="12"/>
      <c r="AM78" s="13"/>
      <c r="AN78" s="13"/>
      <c r="AO78" s="15"/>
    </row>
    <row r="79" spans="1:41" s="4" customFormat="1" ht="15.75" customHeight="1" x14ac:dyDescent="0.2">
      <c r="A79" s="39">
        <v>63</v>
      </c>
      <c r="B79" s="36" t="s">
        <v>30</v>
      </c>
      <c r="C79" s="36"/>
      <c r="D79" s="24">
        <f>SUM(E79:K79)</f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39"/>
      <c r="M79" s="36"/>
      <c r="N79" s="36"/>
      <c r="AI79" s="12"/>
      <c r="AJ79" s="12"/>
      <c r="AK79" s="12"/>
      <c r="AL79" s="12"/>
      <c r="AM79" s="13"/>
      <c r="AN79" s="13"/>
      <c r="AO79" s="15"/>
    </row>
    <row r="80" spans="1:41" s="4" customFormat="1" ht="15.75" customHeight="1" x14ac:dyDescent="0.2">
      <c r="A80" s="39">
        <v>64</v>
      </c>
      <c r="B80" s="36" t="s">
        <v>31</v>
      </c>
      <c r="C80" s="36"/>
      <c r="D80" s="24">
        <f>SUM(E80:K80)</f>
        <v>500</v>
      </c>
      <c r="E80" s="24">
        <v>500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39"/>
      <c r="M80" s="36"/>
      <c r="N80" s="36"/>
      <c r="AI80" s="12"/>
      <c r="AJ80" s="12"/>
      <c r="AK80" s="12"/>
      <c r="AL80" s="12"/>
      <c r="AM80" s="13"/>
      <c r="AN80" s="13"/>
      <c r="AO80" s="15"/>
    </row>
    <row r="81" spans="1:41" s="4" customFormat="1" ht="15.75" customHeight="1" x14ac:dyDescent="0.2">
      <c r="A81" s="39">
        <v>65</v>
      </c>
      <c r="B81" s="36" t="s">
        <v>33</v>
      </c>
      <c r="C81" s="36"/>
      <c r="D81" s="24">
        <f>SUM(E81:K81)</f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39"/>
      <c r="M81" s="36"/>
      <c r="N81" s="36"/>
      <c r="AI81" s="12"/>
      <c r="AJ81" s="12"/>
      <c r="AK81" s="12"/>
      <c r="AL81" s="12"/>
      <c r="AM81" s="13"/>
      <c r="AN81" s="13"/>
      <c r="AO81" s="15"/>
    </row>
    <row r="82" spans="1:41" s="4" customFormat="1" ht="15.75" customHeight="1" x14ac:dyDescent="0.2">
      <c r="A82" s="39">
        <v>66</v>
      </c>
      <c r="B82" s="22" t="s">
        <v>34</v>
      </c>
      <c r="C82" s="36"/>
      <c r="D82" s="24">
        <f t="shared" ref="D82:D84" si="25">SUM(E82:J82)</f>
        <v>0</v>
      </c>
      <c r="E82" s="24"/>
      <c r="F82" s="24"/>
      <c r="G82" s="24"/>
      <c r="H82" s="24"/>
      <c r="I82" s="24"/>
      <c r="J82" s="24"/>
      <c r="K82" s="24"/>
      <c r="L82" s="39"/>
      <c r="M82" s="36"/>
      <c r="N82" s="36"/>
      <c r="AI82" s="12"/>
      <c r="AJ82" s="12"/>
      <c r="AK82" s="12"/>
      <c r="AL82" s="12"/>
      <c r="AM82" s="13"/>
      <c r="AN82" s="13"/>
      <c r="AO82" s="15"/>
    </row>
    <row r="83" spans="1:41" s="4" customFormat="1" ht="31.5" customHeight="1" x14ac:dyDescent="0.2">
      <c r="A83" s="39">
        <v>67</v>
      </c>
      <c r="B83" s="40" t="s">
        <v>35</v>
      </c>
      <c r="C83" s="40"/>
      <c r="D83" s="24">
        <f t="shared" si="25"/>
        <v>0</v>
      </c>
      <c r="E83" s="24"/>
      <c r="F83" s="24"/>
      <c r="G83" s="24"/>
      <c r="H83" s="24"/>
      <c r="I83" s="24"/>
      <c r="J83" s="24"/>
      <c r="K83" s="24"/>
      <c r="L83" s="39"/>
      <c r="M83" s="36"/>
      <c r="N83" s="36"/>
      <c r="AI83" s="12"/>
      <c r="AJ83" s="12"/>
      <c r="AK83" s="12"/>
      <c r="AL83" s="12"/>
      <c r="AM83" s="13"/>
      <c r="AN83" s="13"/>
      <c r="AO83" s="15"/>
    </row>
    <row r="84" spans="1:41" s="4" customFormat="1" ht="31.5" customHeight="1" x14ac:dyDescent="0.2">
      <c r="A84" s="39">
        <v>68</v>
      </c>
      <c r="B84" s="40" t="s">
        <v>36</v>
      </c>
      <c r="C84" s="40"/>
      <c r="D84" s="24">
        <f t="shared" si="25"/>
        <v>0</v>
      </c>
      <c r="E84" s="24"/>
      <c r="F84" s="24"/>
      <c r="G84" s="24"/>
      <c r="H84" s="24"/>
      <c r="I84" s="24"/>
      <c r="J84" s="24"/>
      <c r="K84" s="24"/>
      <c r="L84" s="39"/>
      <c r="M84" s="36"/>
      <c r="N84" s="36"/>
      <c r="AI84" s="12"/>
      <c r="AJ84" s="12"/>
      <c r="AK84" s="12"/>
      <c r="AL84" s="12"/>
      <c r="AM84" s="13"/>
      <c r="AN84" s="13"/>
      <c r="AO84" s="15"/>
    </row>
    <row r="85" spans="1:41" s="4" customFormat="1" ht="66.75" customHeight="1" x14ac:dyDescent="0.2">
      <c r="A85" s="39">
        <v>69</v>
      </c>
      <c r="B85" s="36" t="s">
        <v>50</v>
      </c>
      <c r="C85" s="31" t="s">
        <v>51</v>
      </c>
      <c r="D85" s="24">
        <f>SUM(D86:D89)</f>
        <v>3304.2890000000002</v>
      </c>
      <c r="E85" s="24">
        <f t="shared" ref="E85:K85" si="26">SUM(E86:E89)</f>
        <v>3304.2890000000002</v>
      </c>
      <c r="F85" s="24">
        <f t="shared" si="26"/>
        <v>0</v>
      </c>
      <c r="G85" s="24">
        <f t="shared" si="26"/>
        <v>0</v>
      </c>
      <c r="H85" s="24">
        <f t="shared" si="26"/>
        <v>0</v>
      </c>
      <c r="I85" s="24">
        <f t="shared" si="26"/>
        <v>0</v>
      </c>
      <c r="J85" s="24">
        <f t="shared" si="26"/>
        <v>0</v>
      </c>
      <c r="K85" s="24">
        <f t="shared" si="26"/>
        <v>0</v>
      </c>
      <c r="L85" s="39" t="s">
        <v>52</v>
      </c>
      <c r="M85" s="36"/>
      <c r="N85" s="36"/>
      <c r="AI85" s="12"/>
      <c r="AJ85" s="12"/>
      <c r="AK85" s="12"/>
      <c r="AL85" s="12"/>
      <c r="AM85" s="13"/>
      <c r="AN85" s="13"/>
      <c r="AO85" s="15"/>
    </row>
    <row r="86" spans="1:41" s="4" customFormat="1" ht="15.75" customHeight="1" x14ac:dyDescent="0.2">
      <c r="A86" s="39">
        <v>70</v>
      </c>
      <c r="B86" s="36" t="s">
        <v>29</v>
      </c>
      <c r="C86" s="36"/>
      <c r="D86" s="24">
        <f>SUM(E86:K86)</f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v>0</v>
      </c>
      <c r="K86" s="24">
        <v>0</v>
      </c>
      <c r="L86" s="39"/>
      <c r="M86" s="36"/>
      <c r="N86" s="36"/>
      <c r="AI86" s="12"/>
      <c r="AJ86" s="12"/>
      <c r="AK86" s="12"/>
      <c r="AL86" s="12"/>
      <c r="AM86" s="13"/>
      <c r="AN86" s="13"/>
      <c r="AO86" s="15"/>
    </row>
    <row r="87" spans="1:41" s="4" customFormat="1" ht="15.75" customHeight="1" x14ac:dyDescent="0.2">
      <c r="A87" s="39">
        <v>71</v>
      </c>
      <c r="B87" s="36" t="s">
        <v>30</v>
      </c>
      <c r="C87" s="36"/>
      <c r="D87" s="24">
        <f>SUM(E87:K87)</f>
        <v>3304.2890000000002</v>
      </c>
      <c r="E87" s="24">
        <v>3304.2890000000002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24">
        <v>0</v>
      </c>
      <c r="L87" s="39"/>
      <c r="M87" s="36"/>
      <c r="N87" s="36"/>
      <c r="AI87" s="12"/>
      <c r="AJ87" s="12"/>
      <c r="AK87" s="12"/>
      <c r="AL87" s="12"/>
      <c r="AM87" s="13"/>
      <c r="AN87" s="13"/>
      <c r="AO87" s="15"/>
    </row>
    <row r="88" spans="1:41" s="4" customFormat="1" ht="15.75" customHeight="1" x14ac:dyDescent="0.2">
      <c r="A88" s="39">
        <v>72</v>
      </c>
      <c r="B88" s="36" t="s">
        <v>31</v>
      </c>
      <c r="C88" s="36"/>
      <c r="D88" s="24">
        <f>SUM(E88:K88)</f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39"/>
      <c r="M88" s="36"/>
      <c r="N88" s="36"/>
      <c r="AI88" s="12"/>
      <c r="AJ88" s="12"/>
      <c r="AK88" s="12"/>
      <c r="AL88" s="12"/>
      <c r="AM88" s="13"/>
      <c r="AN88" s="13"/>
      <c r="AO88" s="15"/>
    </row>
    <row r="89" spans="1:41" s="4" customFormat="1" ht="15.75" customHeight="1" x14ac:dyDescent="0.2">
      <c r="A89" s="39">
        <v>73</v>
      </c>
      <c r="B89" s="36" t="s">
        <v>33</v>
      </c>
      <c r="C89" s="36"/>
      <c r="D89" s="24">
        <f>SUM(E89:K89)</f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39"/>
      <c r="M89" s="36"/>
      <c r="N89" s="36"/>
      <c r="AI89" s="12"/>
      <c r="AJ89" s="12"/>
      <c r="AK89" s="12"/>
      <c r="AL89" s="12"/>
      <c r="AM89" s="13"/>
      <c r="AN89" s="13"/>
      <c r="AO89" s="15"/>
    </row>
    <row r="90" spans="1:41" s="4" customFormat="1" ht="15.75" customHeight="1" x14ac:dyDescent="0.2">
      <c r="A90" s="39">
        <v>74</v>
      </c>
      <c r="B90" s="22" t="s">
        <v>34</v>
      </c>
      <c r="C90" s="36"/>
      <c r="D90" s="24">
        <f t="shared" ref="D90:D92" si="27">SUM(E90:J90)</f>
        <v>0</v>
      </c>
      <c r="E90" s="24"/>
      <c r="F90" s="24"/>
      <c r="G90" s="24"/>
      <c r="H90" s="24"/>
      <c r="I90" s="24"/>
      <c r="J90" s="24"/>
      <c r="K90" s="24"/>
      <c r="L90" s="39"/>
      <c r="M90" s="36"/>
      <c r="N90" s="36"/>
      <c r="AI90" s="12"/>
      <c r="AJ90" s="12"/>
      <c r="AK90" s="12"/>
      <c r="AL90" s="12"/>
      <c r="AM90" s="13"/>
      <c r="AN90" s="13"/>
      <c r="AO90" s="15"/>
    </row>
    <row r="91" spans="1:41" s="4" customFormat="1" ht="31.5" customHeight="1" x14ac:dyDescent="0.2">
      <c r="A91" s="39">
        <v>75</v>
      </c>
      <c r="B91" s="40" t="s">
        <v>35</v>
      </c>
      <c r="C91" s="40"/>
      <c r="D91" s="24">
        <f t="shared" si="27"/>
        <v>0</v>
      </c>
      <c r="E91" s="24"/>
      <c r="F91" s="24"/>
      <c r="G91" s="24"/>
      <c r="H91" s="24"/>
      <c r="I91" s="24"/>
      <c r="J91" s="24"/>
      <c r="K91" s="24"/>
      <c r="L91" s="39"/>
      <c r="M91" s="36"/>
      <c r="N91" s="36"/>
      <c r="AI91" s="12"/>
      <c r="AJ91" s="12"/>
      <c r="AK91" s="12"/>
      <c r="AL91" s="12"/>
      <c r="AM91" s="13"/>
      <c r="AN91" s="13"/>
      <c r="AO91" s="15"/>
    </row>
    <row r="92" spans="1:41" s="4" customFormat="1" ht="31.5" customHeight="1" x14ac:dyDescent="0.2">
      <c r="A92" s="39">
        <v>76</v>
      </c>
      <c r="B92" s="40" t="s">
        <v>36</v>
      </c>
      <c r="C92" s="40"/>
      <c r="D92" s="24">
        <f t="shared" si="27"/>
        <v>0</v>
      </c>
      <c r="E92" s="24"/>
      <c r="F92" s="24"/>
      <c r="G92" s="24"/>
      <c r="H92" s="24"/>
      <c r="I92" s="24"/>
      <c r="J92" s="24"/>
      <c r="K92" s="24"/>
      <c r="L92" s="39"/>
      <c r="M92" s="36"/>
      <c r="N92" s="36"/>
      <c r="AI92" s="12"/>
      <c r="AJ92" s="12"/>
      <c r="AK92" s="12"/>
      <c r="AL92" s="12"/>
      <c r="AM92" s="13"/>
      <c r="AN92" s="13"/>
      <c r="AO92" s="15"/>
    </row>
    <row r="93" spans="1:41" s="4" customFormat="1" ht="63.75" customHeight="1" x14ac:dyDescent="0.2">
      <c r="A93" s="39">
        <v>77</v>
      </c>
      <c r="B93" s="36" t="s">
        <v>53</v>
      </c>
      <c r="C93" s="19" t="s">
        <v>54</v>
      </c>
      <c r="D93" s="24">
        <f>SUM(D94:D97)</f>
        <v>2406.6666700000001</v>
      </c>
      <c r="E93" s="24">
        <f t="shared" ref="E93:I93" si="28">SUM(E94:E97)</f>
        <v>2406.6666700000001</v>
      </c>
      <c r="F93" s="24">
        <f t="shared" si="28"/>
        <v>0</v>
      </c>
      <c r="G93" s="24">
        <f t="shared" si="28"/>
        <v>0</v>
      </c>
      <c r="H93" s="24">
        <f t="shared" si="28"/>
        <v>0</v>
      </c>
      <c r="I93" s="24">
        <f t="shared" si="28"/>
        <v>0</v>
      </c>
      <c r="J93" s="24">
        <f>SUM(J94:J97)</f>
        <v>0</v>
      </c>
      <c r="K93" s="24">
        <f>SUM(K94:K97)</f>
        <v>0</v>
      </c>
      <c r="L93" s="39" t="s">
        <v>55</v>
      </c>
      <c r="M93" s="36"/>
      <c r="N93" s="36"/>
      <c r="AI93" s="12"/>
      <c r="AJ93" s="12"/>
      <c r="AK93" s="12"/>
      <c r="AL93" s="12"/>
      <c r="AM93" s="13"/>
      <c r="AN93" s="13"/>
      <c r="AO93" s="15"/>
    </row>
    <row r="94" spans="1:41" s="4" customFormat="1" ht="15.75" customHeight="1" x14ac:dyDescent="0.2">
      <c r="A94" s="39">
        <v>78</v>
      </c>
      <c r="B94" s="36" t="s">
        <v>29</v>
      </c>
      <c r="C94" s="36"/>
      <c r="D94" s="24">
        <f>SUM(E94:K94)</f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39"/>
      <c r="M94" s="36"/>
      <c r="N94" s="36"/>
      <c r="AI94" s="12"/>
      <c r="AJ94" s="12"/>
      <c r="AK94" s="12"/>
      <c r="AL94" s="12"/>
      <c r="AM94" s="13"/>
      <c r="AN94" s="13"/>
      <c r="AO94" s="15"/>
    </row>
    <row r="95" spans="1:41" s="4" customFormat="1" ht="15.75" customHeight="1" x14ac:dyDescent="0.2">
      <c r="A95" s="39">
        <v>79</v>
      </c>
      <c r="B95" s="36" t="s">
        <v>30</v>
      </c>
      <c r="C95" s="36"/>
      <c r="D95" s="24">
        <f>SUM(E95:K95)</f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39"/>
      <c r="M95" s="36"/>
      <c r="N95" s="36"/>
      <c r="AI95" s="12"/>
      <c r="AJ95" s="12"/>
      <c r="AK95" s="12"/>
      <c r="AL95" s="12"/>
      <c r="AM95" s="13"/>
      <c r="AN95" s="13"/>
      <c r="AO95" s="15"/>
    </row>
    <row r="96" spans="1:41" s="4" customFormat="1" ht="15.75" customHeight="1" x14ac:dyDescent="0.2">
      <c r="A96" s="39">
        <v>80</v>
      </c>
      <c r="B96" s="36" t="s">
        <v>31</v>
      </c>
      <c r="C96" s="36"/>
      <c r="D96" s="24">
        <f>SUM(E96:K96)</f>
        <v>2406.6666700000001</v>
      </c>
      <c r="E96" s="24">
        <f>2406.66667</f>
        <v>2406.6666700000001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0</v>
      </c>
      <c r="L96" s="39"/>
      <c r="M96" s="36"/>
      <c r="N96" s="36"/>
      <c r="AI96" s="12"/>
      <c r="AJ96" s="12"/>
      <c r="AK96" s="12"/>
      <c r="AL96" s="12"/>
      <c r="AM96" s="13"/>
      <c r="AN96" s="13"/>
      <c r="AO96" s="15"/>
    </row>
    <row r="97" spans="1:41" s="4" customFormat="1" ht="15.75" customHeight="1" x14ac:dyDescent="0.2">
      <c r="A97" s="39">
        <v>81</v>
      </c>
      <c r="B97" s="36" t="s">
        <v>33</v>
      </c>
      <c r="C97" s="36"/>
      <c r="D97" s="24">
        <f>SUM(E97:K97)</f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24">
        <v>0</v>
      </c>
      <c r="L97" s="39"/>
      <c r="M97" s="36"/>
      <c r="N97" s="36"/>
      <c r="AI97" s="12"/>
      <c r="AJ97" s="12"/>
      <c r="AK97" s="12"/>
      <c r="AL97" s="12"/>
      <c r="AM97" s="13"/>
      <c r="AN97" s="13"/>
      <c r="AO97" s="15"/>
    </row>
    <row r="98" spans="1:41" s="4" customFormat="1" ht="15.75" customHeight="1" x14ac:dyDescent="0.2">
      <c r="A98" s="39">
        <v>82</v>
      </c>
      <c r="B98" s="22" t="s">
        <v>34</v>
      </c>
      <c r="C98" s="36"/>
      <c r="D98" s="24">
        <f t="shared" ref="D98:D100" si="29">SUM(E98:J98)</f>
        <v>0</v>
      </c>
      <c r="E98" s="24"/>
      <c r="F98" s="24"/>
      <c r="G98" s="24"/>
      <c r="H98" s="24"/>
      <c r="I98" s="24"/>
      <c r="J98" s="24"/>
      <c r="K98" s="24"/>
      <c r="L98" s="39"/>
      <c r="M98" s="36"/>
      <c r="N98" s="36"/>
      <c r="AI98" s="12"/>
      <c r="AJ98" s="12"/>
      <c r="AK98" s="12"/>
      <c r="AL98" s="12"/>
      <c r="AM98" s="13"/>
      <c r="AN98" s="13"/>
      <c r="AO98" s="15"/>
    </row>
    <row r="99" spans="1:41" s="4" customFormat="1" ht="31.5" customHeight="1" x14ac:dyDescent="0.2">
      <c r="A99" s="39">
        <v>83</v>
      </c>
      <c r="B99" s="40" t="s">
        <v>35</v>
      </c>
      <c r="C99" s="40"/>
      <c r="D99" s="24">
        <f t="shared" si="29"/>
        <v>0</v>
      </c>
      <c r="E99" s="24"/>
      <c r="F99" s="24"/>
      <c r="G99" s="24"/>
      <c r="H99" s="24"/>
      <c r="I99" s="24"/>
      <c r="J99" s="24"/>
      <c r="K99" s="24"/>
      <c r="L99" s="39"/>
      <c r="M99" s="36"/>
      <c r="N99" s="36"/>
      <c r="AI99" s="12"/>
      <c r="AJ99" s="12"/>
      <c r="AK99" s="12"/>
      <c r="AL99" s="12"/>
      <c r="AM99" s="13"/>
      <c r="AN99" s="13"/>
      <c r="AO99" s="15"/>
    </row>
    <row r="100" spans="1:41" s="4" customFormat="1" ht="31.5" customHeight="1" x14ac:dyDescent="0.2">
      <c r="A100" s="39">
        <v>84</v>
      </c>
      <c r="B100" s="40" t="s">
        <v>36</v>
      </c>
      <c r="C100" s="40"/>
      <c r="D100" s="24">
        <f t="shared" si="29"/>
        <v>0</v>
      </c>
      <c r="E100" s="24"/>
      <c r="F100" s="24"/>
      <c r="G100" s="24"/>
      <c r="H100" s="24"/>
      <c r="I100" s="24"/>
      <c r="J100" s="24"/>
      <c r="K100" s="24"/>
      <c r="L100" s="39"/>
      <c r="M100" s="36"/>
      <c r="N100" s="36"/>
      <c r="AI100" s="12"/>
      <c r="AJ100" s="12"/>
      <c r="AK100" s="12"/>
      <c r="AL100" s="12"/>
      <c r="AM100" s="13"/>
      <c r="AN100" s="13"/>
      <c r="AO100" s="15"/>
    </row>
    <row r="101" spans="1:41" s="4" customFormat="1" ht="66" customHeight="1" x14ac:dyDescent="0.2">
      <c r="A101" s="39">
        <v>85</v>
      </c>
      <c r="B101" s="36" t="s">
        <v>56</v>
      </c>
      <c r="C101" s="36"/>
      <c r="D101" s="24">
        <f>SUM(D102:D105)</f>
        <v>8237.89</v>
      </c>
      <c r="E101" s="24">
        <f t="shared" ref="E101:K101" si="30">SUM(E102:E105)</f>
        <v>0</v>
      </c>
      <c r="F101" s="24">
        <f t="shared" si="30"/>
        <v>1467.45</v>
      </c>
      <c r="G101" s="24">
        <f t="shared" si="30"/>
        <v>1370.44</v>
      </c>
      <c r="H101" s="24">
        <f t="shared" si="30"/>
        <v>0</v>
      </c>
      <c r="I101" s="24">
        <f t="shared" si="30"/>
        <v>2700</v>
      </c>
      <c r="J101" s="24">
        <f t="shared" si="30"/>
        <v>2700</v>
      </c>
      <c r="K101" s="24">
        <f t="shared" si="30"/>
        <v>0</v>
      </c>
      <c r="L101" s="39"/>
      <c r="M101" s="36"/>
      <c r="N101" s="36"/>
      <c r="AI101" s="12" t="s">
        <v>57</v>
      </c>
      <c r="AJ101" s="12"/>
      <c r="AK101" s="12"/>
      <c r="AL101" s="12"/>
      <c r="AM101" s="13"/>
      <c r="AN101" s="13"/>
      <c r="AO101" s="15"/>
    </row>
    <row r="102" spans="1:41" s="4" customFormat="1" ht="15.75" customHeight="1" x14ac:dyDescent="0.2">
      <c r="A102" s="39">
        <v>86</v>
      </c>
      <c r="B102" s="36" t="s">
        <v>29</v>
      </c>
      <c r="C102" s="36"/>
      <c r="D102" s="24">
        <f>SUM(E102:K102)</f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39"/>
      <c r="M102" s="36"/>
      <c r="N102" s="36"/>
      <c r="AI102" s="12"/>
      <c r="AJ102" s="12"/>
      <c r="AK102" s="12"/>
      <c r="AL102" s="12"/>
      <c r="AM102" s="13"/>
      <c r="AN102" s="13"/>
      <c r="AO102" s="15"/>
    </row>
    <row r="103" spans="1:41" s="4" customFormat="1" ht="15.75" customHeight="1" x14ac:dyDescent="0.2">
      <c r="A103" s="39">
        <v>87</v>
      </c>
      <c r="B103" s="36" t="s">
        <v>30</v>
      </c>
      <c r="C103" s="36"/>
      <c r="D103" s="24">
        <f>SUM(E103:K103)</f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39"/>
      <c r="M103" s="36"/>
      <c r="N103" s="36"/>
      <c r="AI103" s="12"/>
      <c r="AJ103" s="12"/>
      <c r="AK103" s="12"/>
      <c r="AL103" s="12"/>
      <c r="AM103" s="13"/>
      <c r="AN103" s="13"/>
      <c r="AO103" s="15"/>
    </row>
    <row r="104" spans="1:41" s="4" customFormat="1" ht="15.75" customHeight="1" x14ac:dyDescent="0.2">
      <c r="A104" s="39">
        <v>88</v>
      </c>
      <c r="B104" s="36" t="s">
        <v>31</v>
      </c>
      <c r="C104" s="36"/>
      <c r="D104" s="24">
        <f>SUM(E104:K104)</f>
        <v>8237.89</v>
      </c>
      <c r="E104" s="24">
        <v>0</v>
      </c>
      <c r="F104" s="24">
        <v>1467.45</v>
      </c>
      <c r="G104" s="24">
        <f>1370.44</f>
        <v>1370.44</v>
      </c>
      <c r="H104" s="24">
        <v>0</v>
      </c>
      <c r="I104" s="24">
        <v>2700</v>
      </c>
      <c r="J104" s="24">
        <v>2700</v>
      </c>
      <c r="K104" s="24">
        <v>0</v>
      </c>
      <c r="L104" s="39"/>
      <c r="M104" s="36"/>
      <c r="N104" s="36"/>
      <c r="AI104" s="12"/>
      <c r="AJ104" s="12"/>
      <c r="AK104" s="12"/>
      <c r="AL104" s="12"/>
      <c r="AM104" s="13"/>
      <c r="AN104" s="13"/>
      <c r="AO104" s="15"/>
    </row>
    <row r="105" spans="1:41" s="4" customFormat="1" ht="15.75" customHeight="1" x14ac:dyDescent="0.2">
      <c r="A105" s="39">
        <v>89</v>
      </c>
      <c r="B105" s="36" t="s">
        <v>33</v>
      </c>
      <c r="C105" s="36"/>
      <c r="D105" s="24">
        <f>SUM(E105:K105)</f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39"/>
      <c r="M105" s="36"/>
      <c r="N105" s="36"/>
      <c r="AI105" s="12"/>
      <c r="AJ105" s="12"/>
      <c r="AK105" s="12"/>
      <c r="AL105" s="12"/>
      <c r="AM105" s="13"/>
      <c r="AN105" s="13"/>
      <c r="AO105" s="15"/>
    </row>
    <row r="106" spans="1:41" s="4" customFormat="1" ht="15.75" customHeight="1" x14ac:dyDescent="0.2">
      <c r="A106" s="39">
        <v>90</v>
      </c>
      <c r="B106" s="22" t="s">
        <v>34</v>
      </c>
      <c r="C106" s="36"/>
      <c r="D106" s="24">
        <f t="shared" ref="D106:D108" si="31">SUM(E106:J106)</f>
        <v>0</v>
      </c>
      <c r="E106" s="24"/>
      <c r="F106" s="24"/>
      <c r="G106" s="24"/>
      <c r="H106" s="24"/>
      <c r="I106" s="24"/>
      <c r="J106" s="24"/>
      <c r="K106" s="24"/>
      <c r="L106" s="39"/>
      <c r="M106" s="36"/>
      <c r="N106" s="36"/>
      <c r="AI106" s="12"/>
      <c r="AJ106" s="12"/>
      <c r="AK106" s="12"/>
      <c r="AL106" s="12"/>
      <c r="AM106" s="13"/>
      <c r="AN106" s="13"/>
      <c r="AO106" s="15"/>
    </row>
    <row r="107" spans="1:41" s="4" customFormat="1" ht="31.5" customHeight="1" x14ac:dyDescent="0.2">
      <c r="A107" s="39">
        <v>91</v>
      </c>
      <c r="B107" s="43" t="s">
        <v>35</v>
      </c>
      <c r="C107" s="44"/>
      <c r="D107" s="24">
        <f t="shared" si="31"/>
        <v>0</v>
      </c>
      <c r="E107" s="24"/>
      <c r="F107" s="24"/>
      <c r="G107" s="24"/>
      <c r="H107" s="24"/>
      <c r="I107" s="24"/>
      <c r="J107" s="24"/>
      <c r="K107" s="24"/>
      <c r="L107" s="39"/>
      <c r="M107" s="36"/>
      <c r="N107" s="36"/>
      <c r="AI107" s="12"/>
      <c r="AJ107" s="12"/>
      <c r="AK107" s="12"/>
      <c r="AL107" s="12"/>
      <c r="AM107" s="13"/>
      <c r="AN107" s="13"/>
      <c r="AO107" s="15"/>
    </row>
    <row r="108" spans="1:41" s="4" customFormat="1" ht="31.5" customHeight="1" x14ac:dyDescent="0.2">
      <c r="A108" s="39">
        <v>92</v>
      </c>
      <c r="B108" s="43" t="s">
        <v>36</v>
      </c>
      <c r="C108" s="44"/>
      <c r="D108" s="24">
        <f t="shared" si="31"/>
        <v>0</v>
      </c>
      <c r="E108" s="24"/>
      <c r="F108" s="24"/>
      <c r="G108" s="24"/>
      <c r="H108" s="24"/>
      <c r="I108" s="24"/>
      <c r="J108" s="24"/>
      <c r="K108" s="24"/>
      <c r="L108" s="39"/>
      <c r="M108" s="36"/>
      <c r="N108" s="36"/>
      <c r="AI108" s="12"/>
      <c r="AJ108" s="12"/>
      <c r="AK108" s="12"/>
      <c r="AL108" s="12"/>
      <c r="AM108" s="13"/>
      <c r="AN108" s="13"/>
      <c r="AO108" s="15"/>
    </row>
    <row r="109" spans="1:41" s="4" customFormat="1" ht="48.75" customHeight="1" x14ac:dyDescent="0.2">
      <c r="A109" s="39">
        <v>93</v>
      </c>
      <c r="B109" s="36" t="s">
        <v>58</v>
      </c>
      <c r="C109" s="36"/>
      <c r="D109" s="24">
        <f>SUM(D110:D113)</f>
        <v>0</v>
      </c>
      <c r="E109" s="24">
        <f t="shared" ref="E109:K109" si="32">SUM(E110:E113)</f>
        <v>0</v>
      </c>
      <c r="F109" s="24">
        <f t="shared" si="32"/>
        <v>0</v>
      </c>
      <c r="G109" s="24">
        <f t="shared" si="32"/>
        <v>0</v>
      </c>
      <c r="H109" s="24">
        <f t="shared" si="32"/>
        <v>0</v>
      </c>
      <c r="I109" s="24">
        <f t="shared" si="32"/>
        <v>0</v>
      </c>
      <c r="J109" s="24">
        <f t="shared" si="32"/>
        <v>0</v>
      </c>
      <c r="K109" s="24">
        <f t="shared" si="32"/>
        <v>0</v>
      </c>
      <c r="L109" s="39"/>
      <c r="M109" s="36"/>
      <c r="N109" s="36"/>
      <c r="AI109" s="12"/>
      <c r="AJ109" s="12"/>
      <c r="AK109" s="12"/>
      <c r="AL109" s="12"/>
      <c r="AM109" s="13"/>
      <c r="AN109" s="13"/>
      <c r="AO109" s="15"/>
    </row>
    <row r="110" spans="1:41" s="4" customFormat="1" ht="15.75" customHeight="1" x14ac:dyDescent="0.2">
      <c r="A110" s="39">
        <v>94</v>
      </c>
      <c r="B110" s="36" t="s">
        <v>29</v>
      </c>
      <c r="C110" s="36"/>
      <c r="D110" s="24">
        <f>SUM(E110:K110)</f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  <c r="L110" s="39"/>
      <c r="M110" s="36"/>
      <c r="N110" s="36"/>
      <c r="AI110" s="12"/>
      <c r="AJ110" s="12"/>
      <c r="AK110" s="12"/>
      <c r="AL110" s="12"/>
      <c r="AM110" s="13"/>
      <c r="AN110" s="13"/>
      <c r="AO110" s="15"/>
    </row>
    <row r="111" spans="1:41" s="4" customFormat="1" ht="15.75" customHeight="1" x14ac:dyDescent="0.2">
      <c r="A111" s="39">
        <v>95</v>
      </c>
      <c r="B111" s="36" t="s">
        <v>30</v>
      </c>
      <c r="C111" s="36"/>
      <c r="D111" s="24">
        <f>SUM(E111:K111)</f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39"/>
      <c r="M111" s="36"/>
      <c r="N111" s="36"/>
      <c r="AI111" s="12"/>
      <c r="AJ111" s="12"/>
      <c r="AK111" s="12"/>
      <c r="AL111" s="12"/>
      <c r="AM111" s="13"/>
      <c r="AN111" s="13"/>
      <c r="AO111" s="15"/>
    </row>
    <row r="112" spans="1:41" s="4" customFormat="1" ht="15.75" customHeight="1" x14ac:dyDescent="0.2">
      <c r="A112" s="39">
        <v>96</v>
      </c>
      <c r="B112" s="36" t="s">
        <v>31</v>
      </c>
      <c r="C112" s="36"/>
      <c r="D112" s="24">
        <f>SUM(E112:K112)</f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39"/>
      <c r="M112" s="36"/>
      <c r="N112" s="36"/>
      <c r="AI112" s="12"/>
      <c r="AJ112" s="12"/>
      <c r="AK112" s="12"/>
      <c r="AL112" s="12"/>
      <c r="AM112" s="13"/>
      <c r="AN112" s="13"/>
      <c r="AO112" s="15"/>
    </row>
    <row r="113" spans="1:41" s="4" customFormat="1" ht="15.75" customHeight="1" x14ac:dyDescent="0.2">
      <c r="A113" s="39">
        <v>97</v>
      </c>
      <c r="B113" s="36" t="s">
        <v>33</v>
      </c>
      <c r="C113" s="36"/>
      <c r="D113" s="24">
        <f>SUM(E113:K113)</f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39"/>
      <c r="M113" s="36"/>
      <c r="N113" s="36"/>
      <c r="AI113" s="12"/>
      <c r="AJ113" s="12"/>
      <c r="AK113" s="12"/>
      <c r="AL113" s="12"/>
      <c r="AM113" s="13"/>
      <c r="AN113" s="13"/>
      <c r="AO113" s="15"/>
    </row>
    <row r="114" spans="1:41" s="4" customFormat="1" ht="15.75" customHeight="1" x14ac:dyDescent="0.2">
      <c r="A114" s="39">
        <v>98</v>
      </c>
      <c r="B114" s="22" t="s">
        <v>34</v>
      </c>
      <c r="C114" s="36"/>
      <c r="D114" s="24">
        <f t="shared" ref="D114:D116" si="33">SUM(E114:J114)</f>
        <v>0</v>
      </c>
      <c r="E114" s="24"/>
      <c r="F114" s="24"/>
      <c r="G114" s="24"/>
      <c r="H114" s="24"/>
      <c r="I114" s="24"/>
      <c r="J114" s="24"/>
      <c r="K114" s="24"/>
      <c r="L114" s="39"/>
      <c r="M114" s="36"/>
      <c r="N114" s="36"/>
      <c r="AI114" s="12"/>
      <c r="AJ114" s="12"/>
      <c r="AK114" s="12"/>
      <c r="AL114" s="12"/>
      <c r="AM114" s="13"/>
      <c r="AN114" s="13"/>
      <c r="AO114" s="15"/>
    </row>
    <row r="115" spans="1:41" s="4" customFormat="1" ht="31.5" customHeight="1" x14ac:dyDescent="0.2">
      <c r="A115" s="39">
        <v>99</v>
      </c>
      <c r="B115" s="43" t="s">
        <v>35</v>
      </c>
      <c r="C115" s="44"/>
      <c r="D115" s="24">
        <f t="shared" si="33"/>
        <v>0</v>
      </c>
      <c r="E115" s="24"/>
      <c r="F115" s="24"/>
      <c r="G115" s="24"/>
      <c r="H115" s="24"/>
      <c r="I115" s="24"/>
      <c r="J115" s="24"/>
      <c r="K115" s="24"/>
      <c r="L115" s="39"/>
      <c r="M115" s="36"/>
      <c r="N115" s="36"/>
      <c r="AI115" s="12"/>
      <c r="AJ115" s="12"/>
      <c r="AK115" s="12"/>
      <c r="AL115" s="12"/>
      <c r="AM115" s="13"/>
      <c r="AN115" s="13"/>
      <c r="AO115" s="15"/>
    </row>
    <row r="116" spans="1:41" s="4" customFormat="1" ht="31.5" customHeight="1" x14ac:dyDescent="0.2">
      <c r="A116" s="39">
        <v>100</v>
      </c>
      <c r="B116" s="43" t="s">
        <v>36</v>
      </c>
      <c r="C116" s="44"/>
      <c r="D116" s="24">
        <f t="shared" si="33"/>
        <v>0</v>
      </c>
      <c r="E116" s="24"/>
      <c r="F116" s="24"/>
      <c r="G116" s="24"/>
      <c r="H116" s="24"/>
      <c r="I116" s="24"/>
      <c r="J116" s="24"/>
      <c r="K116" s="24"/>
      <c r="L116" s="39"/>
      <c r="M116" s="36"/>
      <c r="N116" s="36"/>
      <c r="AI116" s="12"/>
      <c r="AJ116" s="12"/>
      <c r="AK116" s="12"/>
      <c r="AL116" s="12"/>
      <c r="AM116" s="13"/>
      <c r="AN116" s="13"/>
      <c r="AO116" s="15"/>
    </row>
    <row r="117" spans="1:41" s="4" customFormat="1" ht="93" customHeight="1" x14ac:dyDescent="0.2">
      <c r="A117" s="39">
        <v>101</v>
      </c>
      <c r="B117" s="36" t="s">
        <v>59</v>
      </c>
      <c r="C117" s="36"/>
      <c r="D117" s="24">
        <f>SUM(D118:D121)</f>
        <v>3844.95</v>
      </c>
      <c r="E117" s="24">
        <f t="shared" ref="E117:K117" si="34">SUM(E118:E121)</f>
        <v>0</v>
      </c>
      <c r="F117" s="24">
        <f t="shared" si="34"/>
        <v>3844.95</v>
      </c>
      <c r="G117" s="24">
        <f t="shared" si="34"/>
        <v>0</v>
      </c>
      <c r="H117" s="24">
        <f t="shared" si="34"/>
        <v>0</v>
      </c>
      <c r="I117" s="24">
        <f t="shared" si="34"/>
        <v>0</v>
      </c>
      <c r="J117" s="24">
        <f t="shared" si="34"/>
        <v>0</v>
      </c>
      <c r="K117" s="24">
        <f t="shared" si="34"/>
        <v>0</v>
      </c>
      <c r="L117" s="39" t="s">
        <v>60</v>
      </c>
      <c r="M117" s="36"/>
      <c r="N117" s="36"/>
      <c r="AI117" s="12"/>
      <c r="AJ117" s="12"/>
      <c r="AK117" s="12"/>
      <c r="AL117" s="12"/>
      <c r="AM117" s="13"/>
      <c r="AN117" s="13"/>
      <c r="AO117" s="15"/>
    </row>
    <row r="118" spans="1:41" s="4" customFormat="1" ht="17.850000000000001" customHeight="1" x14ac:dyDescent="0.2">
      <c r="A118" s="39">
        <v>102</v>
      </c>
      <c r="B118" s="36" t="s">
        <v>29</v>
      </c>
      <c r="C118" s="36"/>
      <c r="D118" s="24">
        <f>SUM(E118:K118)</f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39"/>
      <c r="M118" s="36"/>
      <c r="N118" s="36"/>
      <c r="AI118" s="12"/>
      <c r="AJ118" s="12"/>
      <c r="AK118" s="12"/>
      <c r="AL118" s="12"/>
      <c r="AM118" s="13"/>
      <c r="AN118" s="13"/>
      <c r="AO118" s="15"/>
    </row>
    <row r="119" spans="1:41" s="4" customFormat="1" ht="17.850000000000001" customHeight="1" x14ac:dyDescent="0.2">
      <c r="A119" s="39">
        <v>103</v>
      </c>
      <c r="B119" s="36" t="s">
        <v>30</v>
      </c>
      <c r="C119" s="36"/>
      <c r="D119" s="24">
        <f>SUM(E119:K119)</f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24">
        <v>0</v>
      </c>
      <c r="L119" s="39"/>
      <c r="M119" s="36"/>
      <c r="N119" s="36"/>
      <c r="AI119" s="12"/>
      <c r="AJ119" s="12"/>
      <c r="AK119" s="12"/>
      <c r="AL119" s="12"/>
      <c r="AM119" s="13"/>
      <c r="AN119" s="13"/>
      <c r="AO119" s="15"/>
    </row>
    <row r="120" spans="1:41" s="4" customFormat="1" ht="17.850000000000001" customHeight="1" x14ac:dyDescent="0.2">
      <c r="A120" s="39">
        <v>104</v>
      </c>
      <c r="B120" s="36" t="s">
        <v>31</v>
      </c>
      <c r="C120" s="36"/>
      <c r="D120" s="24">
        <f t="shared" ref="D120:D121" si="35">SUM(E120:K120)</f>
        <v>3844.95</v>
      </c>
      <c r="E120" s="24">
        <v>0</v>
      </c>
      <c r="F120" s="24">
        <f>3844.95</f>
        <v>3844.95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39"/>
      <c r="M120" s="36"/>
      <c r="N120" s="36"/>
      <c r="AI120" s="12"/>
      <c r="AJ120" s="12"/>
      <c r="AK120" s="12"/>
      <c r="AL120" s="12"/>
      <c r="AM120" s="13"/>
      <c r="AN120" s="13"/>
      <c r="AO120" s="15"/>
    </row>
    <row r="121" spans="1:41" s="4" customFormat="1" ht="17.850000000000001" customHeight="1" x14ac:dyDescent="0.2">
      <c r="A121" s="39">
        <v>105</v>
      </c>
      <c r="B121" s="36" t="s">
        <v>33</v>
      </c>
      <c r="C121" s="36"/>
      <c r="D121" s="24">
        <f t="shared" si="35"/>
        <v>0</v>
      </c>
      <c r="E121" s="24">
        <v>0</v>
      </c>
      <c r="F121" s="24">
        <v>0</v>
      </c>
      <c r="G121" s="24">
        <v>0</v>
      </c>
      <c r="H121" s="24">
        <v>0</v>
      </c>
      <c r="I121" s="24">
        <v>0</v>
      </c>
      <c r="J121" s="24">
        <v>0</v>
      </c>
      <c r="K121" s="24">
        <v>0</v>
      </c>
      <c r="L121" s="39"/>
      <c r="M121" s="36"/>
      <c r="N121" s="36"/>
      <c r="AI121" s="12"/>
      <c r="AJ121" s="12"/>
      <c r="AK121" s="12"/>
      <c r="AL121" s="12"/>
      <c r="AM121" s="13"/>
      <c r="AN121" s="13"/>
      <c r="AO121" s="15"/>
    </row>
    <row r="122" spans="1:41" s="4" customFormat="1" ht="17.850000000000001" customHeight="1" x14ac:dyDescent="0.2">
      <c r="A122" s="39">
        <v>106</v>
      </c>
      <c r="B122" s="22" t="s">
        <v>34</v>
      </c>
      <c r="C122" s="36"/>
      <c r="D122" s="24">
        <f t="shared" ref="D122:D124" si="36">SUM(E122:J122)</f>
        <v>0</v>
      </c>
      <c r="E122" s="24"/>
      <c r="F122" s="24"/>
      <c r="G122" s="24"/>
      <c r="H122" s="24"/>
      <c r="I122" s="24"/>
      <c r="J122" s="24"/>
      <c r="K122" s="24"/>
      <c r="L122" s="39"/>
      <c r="M122" s="36"/>
      <c r="N122" s="36"/>
      <c r="AI122" s="12"/>
      <c r="AJ122" s="12"/>
      <c r="AK122" s="12"/>
      <c r="AL122" s="12"/>
      <c r="AM122" s="13"/>
      <c r="AN122" s="13"/>
      <c r="AO122" s="15"/>
    </row>
    <row r="123" spans="1:41" s="4" customFormat="1" ht="31.5" customHeight="1" x14ac:dyDescent="0.2">
      <c r="A123" s="39">
        <v>107</v>
      </c>
      <c r="B123" s="43" t="s">
        <v>35</v>
      </c>
      <c r="C123" s="44"/>
      <c r="D123" s="24">
        <f t="shared" si="36"/>
        <v>0</v>
      </c>
      <c r="E123" s="24"/>
      <c r="F123" s="24"/>
      <c r="G123" s="24"/>
      <c r="H123" s="24"/>
      <c r="I123" s="24"/>
      <c r="J123" s="24"/>
      <c r="K123" s="24"/>
      <c r="L123" s="39"/>
      <c r="M123" s="36"/>
      <c r="N123" s="36"/>
      <c r="AI123" s="12"/>
      <c r="AJ123" s="12"/>
      <c r="AK123" s="12"/>
      <c r="AL123" s="12"/>
      <c r="AM123" s="13"/>
      <c r="AN123" s="13"/>
      <c r="AO123" s="15"/>
    </row>
    <row r="124" spans="1:41" s="4" customFormat="1" ht="31.5" customHeight="1" x14ac:dyDescent="0.2">
      <c r="A124" s="39">
        <v>108</v>
      </c>
      <c r="B124" s="43" t="s">
        <v>36</v>
      </c>
      <c r="C124" s="44"/>
      <c r="D124" s="24">
        <f t="shared" si="36"/>
        <v>0</v>
      </c>
      <c r="E124" s="24"/>
      <c r="F124" s="24"/>
      <c r="G124" s="24"/>
      <c r="H124" s="24"/>
      <c r="I124" s="24"/>
      <c r="J124" s="24"/>
      <c r="K124" s="24"/>
      <c r="L124" s="39"/>
      <c r="M124" s="36"/>
      <c r="N124" s="36"/>
      <c r="AI124" s="12"/>
      <c r="AJ124" s="12"/>
      <c r="AK124" s="12"/>
      <c r="AL124" s="12"/>
      <c r="AM124" s="13"/>
      <c r="AN124" s="13"/>
      <c r="AO124" s="15"/>
    </row>
    <row r="125" spans="1:41" s="4" customFormat="1" ht="112.5" customHeight="1" x14ac:dyDescent="0.2">
      <c r="A125" s="39">
        <v>109</v>
      </c>
      <c r="B125" s="36" t="s">
        <v>61</v>
      </c>
      <c r="C125" s="36"/>
      <c r="D125" s="24">
        <f>SUM(D126:D129)</f>
        <v>1124.8499999999999</v>
      </c>
      <c r="E125" s="24">
        <f t="shared" ref="E125:K125" si="37">SUM(E126:E129)</f>
        <v>0</v>
      </c>
      <c r="F125" s="24">
        <f t="shared" si="37"/>
        <v>1124.8499999999999</v>
      </c>
      <c r="G125" s="24">
        <f t="shared" si="37"/>
        <v>0</v>
      </c>
      <c r="H125" s="24">
        <f t="shared" si="37"/>
        <v>0</v>
      </c>
      <c r="I125" s="24">
        <f t="shared" si="37"/>
        <v>0</v>
      </c>
      <c r="J125" s="24">
        <f t="shared" si="37"/>
        <v>0</v>
      </c>
      <c r="K125" s="24">
        <f t="shared" si="37"/>
        <v>0</v>
      </c>
      <c r="L125" s="39"/>
      <c r="M125" s="36"/>
      <c r="N125" s="36"/>
      <c r="AI125" s="12"/>
      <c r="AJ125" s="12"/>
      <c r="AK125" s="12"/>
      <c r="AL125" s="12"/>
      <c r="AM125" s="13"/>
      <c r="AN125" s="13"/>
      <c r="AO125" s="15"/>
    </row>
    <row r="126" spans="1:41" s="4" customFormat="1" ht="17.850000000000001" customHeight="1" x14ac:dyDescent="0.2">
      <c r="A126" s="39">
        <v>110</v>
      </c>
      <c r="B126" s="36" t="s">
        <v>29</v>
      </c>
      <c r="C126" s="36"/>
      <c r="D126" s="24">
        <f>SUM(E126:K126)</f>
        <v>0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39"/>
      <c r="M126" s="36"/>
      <c r="N126" s="36"/>
      <c r="AI126" s="12"/>
      <c r="AJ126" s="12"/>
      <c r="AK126" s="12"/>
      <c r="AL126" s="12"/>
      <c r="AM126" s="13"/>
      <c r="AN126" s="13"/>
      <c r="AO126" s="15"/>
    </row>
    <row r="127" spans="1:41" s="4" customFormat="1" ht="17.850000000000001" customHeight="1" x14ac:dyDescent="0.2">
      <c r="A127" s="39">
        <v>111</v>
      </c>
      <c r="B127" s="36" t="s">
        <v>30</v>
      </c>
      <c r="C127" s="36"/>
      <c r="D127" s="24">
        <f t="shared" ref="D127:D129" si="38">SUM(E127:K127)</f>
        <v>0</v>
      </c>
      <c r="E127" s="24">
        <v>0</v>
      </c>
      <c r="F127" s="24">
        <v>0</v>
      </c>
      <c r="G127" s="24">
        <v>0</v>
      </c>
      <c r="H127" s="24">
        <v>0</v>
      </c>
      <c r="I127" s="24">
        <v>0</v>
      </c>
      <c r="J127" s="24">
        <v>0</v>
      </c>
      <c r="K127" s="24">
        <v>0</v>
      </c>
      <c r="L127" s="39"/>
      <c r="M127" s="36"/>
      <c r="N127" s="36"/>
      <c r="AI127" s="12"/>
      <c r="AJ127" s="12"/>
      <c r="AK127" s="12"/>
      <c r="AL127" s="12"/>
      <c r="AM127" s="13"/>
      <c r="AN127" s="13"/>
      <c r="AO127" s="15"/>
    </row>
    <row r="128" spans="1:41" s="4" customFormat="1" ht="17.850000000000001" customHeight="1" x14ac:dyDescent="0.2">
      <c r="A128" s="39">
        <v>112</v>
      </c>
      <c r="B128" s="36" t="s">
        <v>31</v>
      </c>
      <c r="C128" s="36"/>
      <c r="D128" s="24">
        <f t="shared" si="38"/>
        <v>1124.8499999999999</v>
      </c>
      <c r="E128" s="24">
        <v>0</v>
      </c>
      <c r="F128" s="24">
        <v>1124.8499999999999</v>
      </c>
      <c r="G128" s="24">
        <v>0</v>
      </c>
      <c r="H128" s="24">
        <v>0</v>
      </c>
      <c r="I128" s="24">
        <v>0</v>
      </c>
      <c r="J128" s="24">
        <v>0</v>
      </c>
      <c r="K128" s="24">
        <v>0</v>
      </c>
      <c r="L128" s="39"/>
      <c r="M128" s="36"/>
      <c r="N128" s="36"/>
      <c r="AI128" s="12"/>
      <c r="AJ128" s="12"/>
      <c r="AK128" s="12"/>
      <c r="AL128" s="12"/>
      <c r="AM128" s="13"/>
      <c r="AN128" s="13"/>
      <c r="AO128" s="15"/>
    </row>
    <row r="129" spans="1:41" s="4" customFormat="1" ht="17.850000000000001" customHeight="1" x14ac:dyDescent="0.2">
      <c r="A129" s="39">
        <v>113</v>
      </c>
      <c r="B129" s="36" t="s">
        <v>33</v>
      </c>
      <c r="C129" s="36"/>
      <c r="D129" s="24">
        <f t="shared" si="38"/>
        <v>0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39"/>
      <c r="M129" s="36"/>
      <c r="N129" s="36"/>
      <c r="AI129" s="12"/>
      <c r="AJ129" s="12"/>
      <c r="AK129" s="12"/>
      <c r="AL129" s="12"/>
      <c r="AM129" s="13"/>
      <c r="AN129" s="13"/>
      <c r="AO129" s="15"/>
    </row>
    <row r="130" spans="1:41" s="4" customFormat="1" ht="17.850000000000001" customHeight="1" x14ac:dyDescent="0.2">
      <c r="A130" s="39">
        <v>114</v>
      </c>
      <c r="B130" s="22" t="s">
        <v>34</v>
      </c>
      <c r="C130" s="36"/>
      <c r="D130" s="24">
        <f t="shared" ref="D130:D132" si="39">SUM(E130:J130)</f>
        <v>0</v>
      </c>
      <c r="E130" s="24"/>
      <c r="F130" s="24"/>
      <c r="G130" s="24"/>
      <c r="H130" s="24"/>
      <c r="I130" s="24"/>
      <c r="J130" s="24"/>
      <c r="K130" s="24"/>
      <c r="L130" s="39"/>
      <c r="M130" s="36"/>
      <c r="N130" s="36"/>
      <c r="AI130" s="12"/>
      <c r="AJ130" s="12"/>
      <c r="AK130" s="12"/>
      <c r="AL130" s="12"/>
      <c r="AM130" s="13"/>
      <c r="AN130" s="13"/>
      <c r="AO130" s="15"/>
    </row>
    <row r="131" spans="1:41" s="4" customFormat="1" ht="31.5" customHeight="1" x14ac:dyDescent="0.2">
      <c r="A131" s="39">
        <v>115</v>
      </c>
      <c r="B131" s="43" t="s">
        <v>35</v>
      </c>
      <c r="C131" s="44"/>
      <c r="D131" s="24">
        <f t="shared" si="39"/>
        <v>0</v>
      </c>
      <c r="E131" s="24"/>
      <c r="F131" s="24"/>
      <c r="G131" s="24"/>
      <c r="H131" s="24"/>
      <c r="I131" s="24"/>
      <c r="J131" s="24"/>
      <c r="K131" s="24"/>
      <c r="L131" s="39"/>
      <c r="M131" s="36"/>
      <c r="N131" s="36"/>
      <c r="AI131" s="12"/>
      <c r="AJ131" s="12"/>
      <c r="AK131" s="12"/>
      <c r="AL131" s="12"/>
      <c r="AM131" s="13"/>
      <c r="AN131" s="13"/>
      <c r="AO131" s="15"/>
    </row>
    <row r="132" spans="1:41" s="4" customFormat="1" ht="31.5" customHeight="1" x14ac:dyDescent="0.2">
      <c r="A132" s="39">
        <v>116</v>
      </c>
      <c r="B132" s="43" t="s">
        <v>36</v>
      </c>
      <c r="C132" s="44"/>
      <c r="D132" s="24">
        <f t="shared" si="39"/>
        <v>0</v>
      </c>
      <c r="E132" s="24"/>
      <c r="F132" s="24"/>
      <c r="G132" s="24"/>
      <c r="H132" s="24"/>
      <c r="I132" s="24"/>
      <c r="J132" s="24"/>
      <c r="K132" s="24"/>
      <c r="L132" s="39"/>
      <c r="M132" s="36"/>
      <c r="N132" s="36"/>
      <c r="AI132" s="12"/>
      <c r="AJ132" s="12"/>
      <c r="AK132" s="12"/>
      <c r="AL132" s="12"/>
      <c r="AM132" s="13"/>
      <c r="AN132" s="13"/>
      <c r="AO132" s="15"/>
    </row>
    <row r="133" spans="1:41" s="4" customFormat="1" ht="77.25" customHeight="1" x14ac:dyDescent="0.2">
      <c r="A133" s="39">
        <v>117</v>
      </c>
      <c r="B133" s="36" t="s">
        <v>62</v>
      </c>
      <c r="C133" s="36"/>
      <c r="D133" s="24">
        <f>SUM(D134:D137)</f>
        <v>1639.46</v>
      </c>
      <c r="E133" s="24">
        <f t="shared" ref="E133:K133" si="40">SUM(E134:E137)</f>
        <v>0</v>
      </c>
      <c r="F133" s="24">
        <f t="shared" si="40"/>
        <v>0</v>
      </c>
      <c r="G133" s="24">
        <f t="shared" si="40"/>
        <v>1639.46</v>
      </c>
      <c r="H133" s="24">
        <f t="shared" si="40"/>
        <v>0</v>
      </c>
      <c r="I133" s="24">
        <f t="shared" si="40"/>
        <v>0</v>
      </c>
      <c r="J133" s="24">
        <f t="shared" si="40"/>
        <v>0</v>
      </c>
      <c r="K133" s="24">
        <f t="shared" si="40"/>
        <v>0</v>
      </c>
      <c r="L133" s="39"/>
      <c r="M133" s="36"/>
      <c r="N133" s="36"/>
      <c r="AI133" s="12"/>
      <c r="AJ133" s="12"/>
      <c r="AK133" s="12"/>
      <c r="AL133" s="12"/>
      <c r="AM133" s="13"/>
      <c r="AN133" s="13"/>
      <c r="AO133" s="15"/>
    </row>
    <row r="134" spans="1:41" s="4" customFormat="1" ht="15.75" customHeight="1" x14ac:dyDescent="0.2">
      <c r="A134" s="39">
        <v>118</v>
      </c>
      <c r="B134" s="36" t="s">
        <v>29</v>
      </c>
      <c r="C134" s="36"/>
      <c r="D134" s="24">
        <f>SUM(E134:K134)</f>
        <v>0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24">
        <v>0</v>
      </c>
      <c r="K134" s="24">
        <v>0</v>
      </c>
      <c r="L134" s="39"/>
      <c r="M134" s="36"/>
      <c r="N134" s="36"/>
      <c r="AI134" s="12"/>
      <c r="AJ134" s="12"/>
      <c r="AK134" s="12"/>
      <c r="AL134" s="12"/>
      <c r="AM134" s="13"/>
      <c r="AN134" s="13"/>
      <c r="AO134" s="15"/>
    </row>
    <row r="135" spans="1:41" s="4" customFormat="1" ht="15.75" customHeight="1" x14ac:dyDescent="0.2">
      <c r="A135" s="39">
        <v>119</v>
      </c>
      <c r="B135" s="36" t="s">
        <v>30</v>
      </c>
      <c r="C135" s="36"/>
      <c r="D135" s="24">
        <f t="shared" ref="D135:D137" si="41">SUM(E135:K135)</f>
        <v>1286.5</v>
      </c>
      <c r="E135" s="24">
        <v>0</v>
      </c>
      <c r="F135" s="24">
        <v>0</v>
      </c>
      <c r="G135" s="24">
        <v>1286.5</v>
      </c>
      <c r="H135" s="24">
        <v>0</v>
      </c>
      <c r="I135" s="24">
        <v>0</v>
      </c>
      <c r="J135" s="24">
        <v>0</v>
      </c>
      <c r="K135" s="24">
        <v>0</v>
      </c>
      <c r="L135" s="39"/>
      <c r="M135" s="36"/>
      <c r="N135" s="36"/>
      <c r="AI135" s="12"/>
      <c r="AJ135" s="12"/>
      <c r="AK135" s="12"/>
      <c r="AL135" s="12"/>
      <c r="AM135" s="13"/>
      <c r="AN135" s="13"/>
      <c r="AO135" s="15"/>
    </row>
    <row r="136" spans="1:41" s="4" customFormat="1" ht="15.75" customHeight="1" x14ac:dyDescent="0.2">
      <c r="A136" s="39">
        <v>120</v>
      </c>
      <c r="B136" s="36" t="s">
        <v>31</v>
      </c>
      <c r="C136" s="36"/>
      <c r="D136" s="24">
        <f t="shared" si="41"/>
        <v>352.96000000000004</v>
      </c>
      <c r="E136" s="24">
        <v>0</v>
      </c>
      <c r="F136" s="24">
        <v>0</v>
      </c>
      <c r="G136" s="24">
        <f>1639.46-1286.5</f>
        <v>352.96000000000004</v>
      </c>
      <c r="H136" s="24">
        <v>0</v>
      </c>
      <c r="I136" s="24">
        <v>0</v>
      </c>
      <c r="J136" s="24">
        <v>0</v>
      </c>
      <c r="K136" s="24">
        <v>0</v>
      </c>
      <c r="L136" s="39"/>
      <c r="M136" s="36"/>
      <c r="N136" s="36"/>
      <c r="AI136" s="12"/>
      <c r="AJ136" s="12"/>
      <c r="AK136" s="12"/>
      <c r="AL136" s="12"/>
      <c r="AM136" s="13"/>
      <c r="AN136" s="13"/>
      <c r="AO136" s="15"/>
    </row>
    <row r="137" spans="1:41" s="4" customFormat="1" ht="15.75" customHeight="1" x14ac:dyDescent="0.2">
      <c r="A137" s="39">
        <v>121</v>
      </c>
      <c r="B137" s="36" t="s">
        <v>33</v>
      </c>
      <c r="C137" s="36"/>
      <c r="D137" s="24">
        <f t="shared" si="41"/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24">
        <v>0</v>
      </c>
      <c r="L137" s="39"/>
      <c r="M137" s="36"/>
      <c r="N137" s="36"/>
      <c r="AI137" s="12"/>
      <c r="AJ137" s="12"/>
      <c r="AK137" s="12"/>
      <c r="AL137" s="12"/>
      <c r="AM137" s="13"/>
      <c r="AN137" s="13"/>
      <c r="AO137" s="15"/>
    </row>
    <row r="138" spans="1:41" s="4" customFormat="1" ht="15.75" customHeight="1" x14ac:dyDescent="0.2">
      <c r="A138" s="39">
        <v>122</v>
      </c>
      <c r="B138" s="22" t="s">
        <v>34</v>
      </c>
      <c r="C138" s="36"/>
      <c r="D138" s="24">
        <f t="shared" ref="D138:D140" si="42">SUM(E138:J138)</f>
        <v>0</v>
      </c>
      <c r="E138" s="24"/>
      <c r="F138" s="24"/>
      <c r="G138" s="24"/>
      <c r="H138" s="24"/>
      <c r="I138" s="24"/>
      <c r="J138" s="24"/>
      <c r="K138" s="24"/>
      <c r="L138" s="39"/>
      <c r="M138" s="36"/>
      <c r="N138" s="36"/>
      <c r="AI138" s="12"/>
      <c r="AJ138" s="12"/>
      <c r="AK138" s="12"/>
      <c r="AL138" s="12"/>
      <c r="AM138" s="13"/>
      <c r="AN138" s="13"/>
      <c r="AO138" s="15"/>
    </row>
    <row r="139" spans="1:41" s="4" customFormat="1" ht="31.5" customHeight="1" x14ac:dyDescent="0.2">
      <c r="A139" s="39">
        <v>123</v>
      </c>
      <c r="B139" s="43" t="s">
        <v>35</v>
      </c>
      <c r="C139" s="44"/>
      <c r="D139" s="24">
        <f t="shared" si="42"/>
        <v>1639.46</v>
      </c>
      <c r="E139" s="24"/>
      <c r="F139" s="24"/>
      <c r="G139" s="24">
        <f>G133</f>
        <v>1639.46</v>
      </c>
      <c r="H139" s="24"/>
      <c r="I139" s="24"/>
      <c r="J139" s="24"/>
      <c r="K139" s="24"/>
      <c r="L139" s="39"/>
      <c r="M139" s="36"/>
      <c r="N139" s="36"/>
      <c r="AI139" s="12"/>
      <c r="AJ139" s="12"/>
      <c r="AK139" s="12"/>
      <c r="AL139" s="12"/>
      <c r="AM139" s="13"/>
      <c r="AN139" s="13"/>
      <c r="AO139" s="15"/>
    </row>
    <row r="140" spans="1:41" s="4" customFormat="1" ht="31.5" customHeight="1" x14ac:dyDescent="0.2">
      <c r="A140" s="39">
        <v>124</v>
      </c>
      <c r="B140" s="43" t="s">
        <v>36</v>
      </c>
      <c r="C140" s="44"/>
      <c r="D140" s="24">
        <f t="shared" si="42"/>
        <v>0</v>
      </c>
      <c r="E140" s="24"/>
      <c r="F140" s="24"/>
      <c r="G140" s="24"/>
      <c r="H140" s="24"/>
      <c r="I140" s="24"/>
      <c r="J140" s="24"/>
      <c r="K140" s="24"/>
      <c r="L140" s="39"/>
      <c r="M140" s="36"/>
      <c r="N140" s="36"/>
      <c r="AI140" s="12"/>
      <c r="AJ140" s="12"/>
      <c r="AK140" s="12"/>
      <c r="AL140" s="12"/>
      <c r="AM140" s="13"/>
      <c r="AN140" s="13"/>
      <c r="AO140" s="15"/>
    </row>
    <row r="141" spans="1:41" s="4" customFormat="1" ht="93" customHeight="1" x14ac:dyDescent="0.2">
      <c r="A141" s="39">
        <v>125</v>
      </c>
      <c r="B141" s="37" t="s">
        <v>63</v>
      </c>
      <c r="C141" s="35"/>
      <c r="D141" s="24">
        <f>SUM(D142:D146)-D145</f>
        <v>68583.649999999994</v>
      </c>
      <c r="E141" s="24">
        <f t="shared" ref="E141:K141" si="43">SUM(E142:E146)-E145</f>
        <v>0</v>
      </c>
      <c r="F141" s="24">
        <f t="shared" si="43"/>
        <v>0</v>
      </c>
      <c r="G141" s="24">
        <f t="shared" si="43"/>
        <v>0</v>
      </c>
      <c r="H141" s="24">
        <f>SUM(H142:H146)-H145</f>
        <v>68583.649999999994</v>
      </c>
      <c r="I141" s="24">
        <f t="shared" si="43"/>
        <v>0</v>
      </c>
      <c r="J141" s="24">
        <f t="shared" si="43"/>
        <v>0</v>
      </c>
      <c r="K141" s="24">
        <f t="shared" si="43"/>
        <v>0</v>
      </c>
      <c r="L141" s="39"/>
      <c r="M141" s="36"/>
      <c r="N141" s="36"/>
      <c r="AI141" s="12"/>
      <c r="AJ141" s="12"/>
      <c r="AK141" s="12"/>
      <c r="AL141" s="12"/>
      <c r="AM141" s="13"/>
      <c r="AN141" s="13"/>
      <c r="AO141" s="15"/>
    </row>
    <row r="142" spans="1:41" s="4" customFormat="1" ht="15.75" customHeight="1" x14ac:dyDescent="0.2">
      <c r="A142" s="39">
        <v>126</v>
      </c>
      <c r="B142" s="37" t="s">
        <v>29</v>
      </c>
      <c r="C142" s="35"/>
      <c r="D142" s="24">
        <f>SUM(E142:K142)</f>
        <v>0</v>
      </c>
      <c r="E142" s="24">
        <v>0</v>
      </c>
      <c r="F142" s="24">
        <v>0</v>
      </c>
      <c r="G142" s="24">
        <v>0</v>
      </c>
      <c r="H142" s="24">
        <v>0</v>
      </c>
      <c r="I142" s="24">
        <v>0</v>
      </c>
      <c r="J142" s="24">
        <v>0</v>
      </c>
      <c r="K142" s="24">
        <v>0</v>
      </c>
      <c r="L142" s="39"/>
      <c r="M142" s="36"/>
      <c r="N142" s="36"/>
      <c r="AI142" s="12"/>
      <c r="AJ142" s="12"/>
      <c r="AK142" s="12"/>
      <c r="AL142" s="12"/>
      <c r="AM142" s="13"/>
      <c r="AN142" s="13"/>
      <c r="AO142" s="15"/>
    </row>
    <row r="143" spans="1:41" s="4" customFormat="1" ht="15.75" customHeight="1" x14ac:dyDescent="0.2">
      <c r="A143" s="39">
        <v>127</v>
      </c>
      <c r="B143" s="37" t="s">
        <v>30</v>
      </c>
      <c r="C143" s="35"/>
      <c r="D143" s="24">
        <f t="shared" ref="D143:D146" si="44">SUM(E143:K143)</f>
        <v>59787.5</v>
      </c>
      <c r="E143" s="24">
        <v>0</v>
      </c>
      <c r="F143" s="24">
        <v>0</v>
      </c>
      <c r="G143" s="24">
        <v>0</v>
      </c>
      <c r="H143" s="24">
        <v>59787.5</v>
      </c>
      <c r="I143" s="24">
        <v>0</v>
      </c>
      <c r="J143" s="24">
        <v>0</v>
      </c>
      <c r="K143" s="24">
        <v>0</v>
      </c>
      <c r="L143" s="39"/>
      <c r="M143" s="36"/>
      <c r="N143" s="36"/>
      <c r="AI143" s="12"/>
      <c r="AJ143" s="12"/>
      <c r="AK143" s="12"/>
      <c r="AL143" s="12"/>
      <c r="AM143" s="13"/>
      <c r="AN143" s="13"/>
      <c r="AO143" s="15"/>
    </row>
    <row r="144" spans="1:41" s="4" customFormat="1" ht="15.75" customHeight="1" x14ac:dyDescent="0.2">
      <c r="A144" s="39">
        <v>128</v>
      </c>
      <c r="B144" s="37" t="s">
        <v>31</v>
      </c>
      <c r="C144" s="35"/>
      <c r="D144" s="24">
        <f t="shared" si="44"/>
        <v>8796.15</v>
      </c>
      <c r="E144" s="24">
        <v>0</v>
      </c>
      <c r="F144" s="24">
        <v>0</v>
      </c>
      <c r="G144" s="24">
        <v>0</v>
      </c>
      <c r="H144" s="24">
        <f>H148-59787.5+3795.97</f>
        <v>8796.15</v>
      </c>
      <c r="I144" s="24">
        <v>0</v>
      </c>
      <c r="J144" s="24">
        <v>0</v>
      </c>
      <c r="K144" s="24">
        <v>0</v>
      </c>
      <c r="L144" s="39"/>
      <c r="M144" s="36"/>
      <c r="N144" s="36"/>
      <c r="AI144" s="12"/>
      <c r="AJ144" s="12"/>
      <c r="AK144" s="12"/>
      <c r="AL144" s="12"/>
      <c r="AM144" s="13"/>
      <c r="AN144" s="13"/>
      <c r="AO144" s="15"/>
    </row>
    <row r="145" spans="1:41" s="4" customFormat="1" ht="31.5" customHeight="1" x14ac:dyDescent="0.2">
      <c r="A145" s="39">
        <v>129</v>
      </c>
      <c r="B145" s="37" t="s">
        <v>46</v>
      </c>
      <c r="C145" s="35"/>
      <c r="D145" s="24">
        <f t="shared" si="44"/>
        <v>0</v>
      </c>
      <c r="E145" s="24"/>
      <c r="F145" s="24"/>
      <c r="G145" s="24"/>
      <c r="H145" s="24"/>
      <c r="I145" s="24"/>
      <c r="J145" s="24"/>
      <c r="K145" s="24"/>
      <c r="L145" s="39"/>
      <c r="M145" s="36"/>
      <c r="N145" s="36"/>
      <c r="AI145" s="12"/>
      <c r="AJ145" s="12"/>
      <c r="AK145" s="12"/>
      <c r="AL145" s="12"/>
      <c r="AM145" s="13"/>
      <c r="AN145" s="13"/>
      <c r="AO145" s="15"/>
    </row>
    <row r="146" spans="1:41" s="4" customFormat="1" ht="15.75" customHeight="1" x14ac:dyDescent="0.2">
      <c r="A146" s="39">
        <v>130</v>
      </c>
      <c r="B146" s="37" t="s">
        <v>33</v>
      </c>
      <c r="C146" s="35"/>
      <c r="D146" s="24">
        <f t="shared" si="44"/>
        <v>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39"/>
      <c r="M146" s="36"/>
      <c r="N146" s="36"/>
      <c r="AI146" s="12"/>
      <c r="AJ146" s="12"/>
      <c r="AK146" s="12"/>
      <c r="AL146" s="12"/>
      <c r="AM146" s="13"/>
      <c r="AN146" s="13"/>
      <c r="AO146" s="15"/>
    </row>
    <row r="147" spans="1:41" s="4" customFormat="1" ht="15.75" customHeight="1" x14ac:dyDescent="0.2">
      <c r="A147" s="39">
        <v>131</v>
      </c>
      <c r="B147" s="37" t="s">
        <v>34</v>
      </c>
      <c r="C147" s="35"/>
      <c r="D147" s="24">
        <f t="shared" ref="D147:D149" si="45">SUM(E147:J147)</f>
        <v>0</v>
      </c>
      <c r="E147" s="24"/>
      <c r="F147" s="24"/>
      <c r="G147" s="24"/>
      <c r="H147" s="24"/>
      <c r="I147" s="24"/>
      <c r="J147" s="24"/>
      <c r="K147" s="24"/>
      <c r="L147" s="39"/>
      <c r="M147" s="36"/>
      <c r="N147" s="36"/>
      <c r="AI147" s="12"/>
      <c r="AJ147" s="12"/>
      <c r="AK147" s="12"/>
      <c r="AL147" s="12"/>
      <c r="AM147" s="13"/>
      <c r="AN147" s="13"/>
      <c r="AO147" s="15"/>
    </row>
    <row r="148" spans="1:41" s="4" customFormat="1" ht="31.5" customHeight="1" x14ac:dyDescent="0.2">
      <c r="A148" s="39">
        <v>132</v>
      </c>
      <c r="B148" s="43" t="s">
        <v>35</v>
      </c>
      <c r="C148" s="44"/>
      <c r="D148" s="24">
        <f t="shared" si="45"/>
        <v>64787.68</v>
      </c>
      <c r="E148" s="24"/>
      <c r="F148" s="24"/>
      <c r="G148" s="24"/>
      <c r="H148" s="24">
        <f>64787.68</f>
        <v>64787.68</v>
      </c>
      <c r="I148" s="24"/>
      <c r="J148" s="24"/>
      <c r="K148" s="24"/>
      <c r="L148" s="39"/>
      <c r="M148" s="36"/>
      <c r="N148" s="36"/>
      <c r="AI148" s="12"/>
      <c r="AJ148" s="12"/>
      <c r="AK148" s="12"/>
      <c r="AL148" s="12"/>
      <c r="AM148" s="13"/>
      <c r="AN148" s="13"/>
      <c r="AO148" s="15"/>
    </row>
    <row r="149" spans="1:41" s="4" customFormat="1" ht="31.5" customHeight="1" x14ac:dyDescent="0.2">
      <c r="A149" s="39">
        <v>133</v>
      </c>
      <c r="B149" s="43" t="s">
        <v>36</v>
      </c>
      <c r="C149" s="44"/>
      <c r="D149" s="24">
        <f t="shared" si="45"/>
        <v>0</v>
      </c>
      <c r="E149" s="24"/>
      <c r="F149" s="24"/>
      <c r="G149" s="24"/>
      <c r="H149" s="24"/>
      <c r="I149" s="24"/>
      <c r="J149" s="24"/>
      <c r="K149" s="24"/>
      <c r="L149" s="39"/>
      <c r="M149" s="36"/>
      <c r="N149" s="36"/>
      <c r="AI149" s="12"/>
      <c r="AJ149" s="12"/>
      <c r="AK149" s="12"/>
      <c r="AL149" s="12"/>
      <c r="AM149" s="13"/>
      <c r="AN149" s="13"/>
      <c r="AO149" s="15"/>
    </row>
    <row r="150" spans="1:41" s="4" customFormat="1" ht="49.5" customHeight="1" x14ac:dyDescent="0.2">
      <c r="A150" s="39">
        <v>134</v>
      </c>
      <c r="B150" s="37" t="s">
        <v>95</v>
      </c>
      <c r="C150" s="35"/>
      <c r="D150" s="24">
        <f>SUM(D151:D154)</f>
        <v>2112.48</v>
      </c>
      <c r="E150" s="24">
        <f t="shared" ref="E150:K150" si="46">SUM(E151:E154)</f>
        <v>0</v>
      </c>
      <c r="F150" s="24">
        <f t="shared" si="46"/>
        <v>0</v>
      </c>
      <c r="G150" s="24">
        <f t="shared" si="46"/>
        <v>2112.48</v>
      </c>
      <c r="H150" s="24">
        <f t="shared" si="46"/>
        <v>0</v>
      </c>
      <c r="I150" s="24">
        <f t="shared" si="46"/>
        <v>0</v>
      </c>
      <c r="J150" s="24">
        <f t="shared" si="46"/>
        <v>0</v>
      </c>
      <c r="K150" s="24">
        <f t="shared" si="46"/>
        <v>0</v>
      </c>
      <c r="L150" s="39"/>
      <c r="M150" s="36"/>
      <c r="N150" s="36"/>
      <c r="AI150" s="12"/>
      <c r="AJ150" s="12"/>
      <c r="AK150" s="12"/>
      <c r="AL150" s="12"/>
      <c r="AM150" s="13"/>
      <c r="AN150" s="13"/>
      <c r="AO150" s="15"/>
    </row>
    <row r="151" spans="1:41" s="4" customFormat="1" ht="15.75" customHeight="1" x14ac:dyDescent="0.2">
      <c r="A151" s="39">
        <v>135</v>
      </c>
      <c r="B151" s="37" t="s">
        <v>29</v>
      </c>
      <c r="C151" s="35"/>
      <c r="D151" s="24">
        <f>SUM(E151:K151)</f>
        <v>0</v>
      </c>
      <c r="E151" s="24">
        <v>0</v>
      </c>
      <c r="F151" s="24">
        <v>0</v>
      </c>
      <c r="G151" s="24">
        <v>0</v>
      </c>
      <c r="H151" s="24">
        <v>0</v>
      </c>
      <c r="I151" s="24">
        <v>0</v>
      </c>
      <c r="J151" s="24">
        <v>0</v>
      </c>
      <c r="K151" s="24">
        <v>0</v>
      </c>
      <c r="L151" s="39"/>
      <c r="M151" s="36"/>
      <c r="N151" s="36"/>
      <c r="AI151" s="12"/>
      <c r="AJ151" s="12"/>
      <c r="AK151" s="12"/>
      <c r="AL151" s="12"/>
      <c r="AM151" s="13"/>
      <c r="AN151" s="13"/>
      <c r="AO151" s="15"/>
    </row>
    <row r="152" spans="1:41" s="4" customFormat="1" ht="15.75" customHeight="1" x14ac:dyDescent="0.2">
      <c r="A152" s="39">
        <v>136</v>
      </c>
      <c r="B152" s="37" t="s">
        <v>30</v>
      </c>
      <c r="C152" s="35"/>
      <c r="D152" s="24">
        <f t="shared" ref="D152:D154" si="47">SUM(E152:K152)</f>
        <v>0</v>
      </c>
      <c r="E152" s="24">
        <v>0</v>
      </c>
      <c r="F152" s="24">
        <v>0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39"/>
      <c r="M152" s="36"/>
      <c r="N152" s="36"/>
      <c r="AI152" s="12"/>
      <c r="AJ152" s="12"/>
      <c r="AK152" s="12"/>
      <c r="AL152" s="12"/>
      <c r="AM152" s="13"/>
      <c r="AN152" s="13"/>
      <c r="AO152" s="15"/>
    </row>
    <row r="153" spans="1:41" s="4" customFormat="1" ht="18.75" customHeight="1" x14ac:dyDescent="0.2">
      <c r="A153" s="39">
        <v>137</v>
      </c>
      <c r="B153" s="37" t="s">
        <v>31</v>
      </c>
      <c r="C153" s="35"/>
      <c r="D153" s="24">
        <f t="shared" si="47"/>
        <v>2112.48</v>
      </c>
      <c r="E153" s="24">
        <v>0</v>
      </c>
      <c r="F153" s="24">
        <v>0</v>
      </c>
      <c r="G153" s="24">
        <f>1812.5+299.98</f>
        <v>2112.48</v>
      </c>
      <c r="H153" s="24">
        <v>0</v>
      </c>
      <c r="I153" s="24">
        <v>0</v>
      </c>
      <c r="J153" s="24">
        <v>0</v>
      </c>
      <c r="K153" s="24">
        <v>0</v>
      </c>
      <c r="L153" s="39"/>
      <c r="M153" s="36"/>
      <c r="N153" s="36"/>
      <c r="AI153" s="12"/>
      <c r="AJ153" s="12"/>
      <c r="AK153" s="12"/>
      <c r="AL153" s="12"/>
      <c r="AM153" s="13"/>
      <c r="AN153" s="13"/>
      <c r="AO153" s="15"/>
    </row>
    <row r="154" spans="1:41" s="4" customFormat="1" ht="15.75" customHeight="1" x14ac:dyDescent="0.2">
      <c r="A154" s="39">
        <v>138</v>
      </c>
      <c r="B154" s="37" t="s">
        <v>33</v>
      </c>
      <c r="C154" s="35"/>
      <c r="D154" s="24">
        <f t="shared" si="47"/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39"/>
      <c r="M154" s="36"/>
      <c r="N154" s="36"/>
      <c r="AI154" s="12"/>
      <c r="AJ154" s="12"/>
      <c r="AK154" s="12"/>
      <c r="AL154" s="12"/>
      <c r="AM154" s="13"/>
      <c r="AN154" s="13"/>
      <c r="AO154" s="15"/>
    </row>
    <row r="155" spans="1:41" s="4" customFormat="1" ht="15.75" customHeight="1" x14ac:dyDescent="0.2">
      <c r="A155" s="39">
        <v>139</v>
      </c>
      <c r="B155" s="37" t="s">
        <v>34</v>
      </c>
      <c r="C155" s="35"/>
      <c r="D155" s="24">
        <f t="shared" ref="D155:D165" si="48">SUM(E155:J155)</f>
        <v>0</v>
      </c>
      <c r="E155" s="24"/>
      <c r="F155" s="24"/>
      <c r="G155" s="24"/>
      <c r="H155" s="24"/>
      <c r="I155" s="24"/>
      <c r="J155" s="24"/>
      <c r="K155" s="24"/>
      <c r="L155" s="39"/>
      <c r="M155" s="36"/>
      <c r="N155" s="36"/>
      <c r="AI155" s="12"/>
      <c r="AJ155" s="12"/>
      <c r="AK155" s="12"/>
      <c r="AL155" s="12"/>
      <c r="AM155" s="13"/>
      <c r="AN155" s="13"/>
      <c r="AO155" s="15"/>
    </row>
    <row r="156" spans="1:41" s="4" customFormat="1" ht="31.5" customHeight="1" x14ac:dyDescent="0.2">
      <c r="A156" s="39">
        <v>140</v>
      </c>
      <c r="B156" s="43" t="s">
        <v>35</v>
      </c>
      <c r="C156" s="44"/>
      <c r="D156" s="24">
        <f t="shared" si="48"/>
        <v>0</v>
      </c>
      <c r="E156" s="24"/>
      <c r="F156" s="24"/>
      <c r="G156" s="24"/>
      <c r="H156" s="24"/>
      <c r="I156" s="24"/>
      <c r="J156" s="24"/>
      <c r="K156" s="24"/>
      <c r="L156" s="39"/>
      <c r="M156" s="36"/>
      <c r="N156" s="36"/>
      <c r="AI156" s="12"/>
      <c r="AJ156" s="12"/>
      <c r="AK156" s="12"/>
      <c r="AL156" s="12"/>
      <c r="AM156" s="13"/>
      <c r="AN156" s="13"/>
      <c r="AO156" s="15"/>
    </row>
    <row r="157" spans="1:41" s="4" customFormat="1" ht="31.5" customHeight="1" x14ac:dyDescent="0.2">
      <c r="A157" s="39">
        <v>141</v>
      </c>
      <c r="B157" s="43" t="s">
        <v>36</v>
      </c>
      <c r="C157" s="44"/>
      <c r="D157" s="24">
        <f t="shared" ref="D157" si="49">SUM(E157:J157)</f>
        <v>0</v>
      </c>
      <c r="E157" s="24"/>
      <c r="F157" s="24"/>
      <c r="G157" s="24"/>
      <c r="H157" s="24"/>
      <c r="I157" s="24"/>
      <c r="J157" s="24"/>
      <c r="K157" s="24"/>
      <c r="L157" s="39"/>
      <c r="M157" s="36"/>
      <c r="N157" s="36"/>
      <c r="AI157" s="12"/>
      <c r="AJ157" s="12"/>
      <c r="AK157" s="12"/>
      <c r="AL157" s="12"/>
      <c r="AM157" s="13"/>
      <c r="AN157" s="13"/>
      <c r="AO157" s="15"/>
    </row>
    <row r="158" spans="1:41" s="4" customFormat="1" ht="72" customHeight="1" x14ac:dyDescent="0.2">
      <c r="A158" s="39">
        <v>142</v>
      </c>
      <c r="B158" s="35" t="s">
        <v>96</v>
      </c>
      <c r="C158" s="38"/>
      <c r="D158" s="24">
        <f>SUM(D159:D165)</f>
        <v>0</v>
      </c>
      <c r="E158" s="24">
        <f t="shared" ref="E158:K158" si="50">SUM(E159:E165)</f>
        <v>0</v>
      </c>
      <c r="F158" s="24">
        <f t="shared" si="50"/>
        <v>0</v>
      </c>
      <c r="G158" s="24">
        <f t="shared" si="50"/>
        <v>0</v>
      </c>
      <c r="H158" s="24">
        <f t="shared" si="50"/>
        <v>0</v>
      </c>
      <c r="I158" s="24">
        <f t="shared" si="50"/>
        <v>0</v>
      </c>
      <c r="J158" s="24">
        <f t="shared" si="50"/>
        <v>0</v>
      </c>
      <c r="K158" s="24">
        <f t="shared" si="50"/>
        <v>0</v>
      </c>
      <c r="L158" s="24"/>
      <c r="M158" s="36"/>
      <c r="N158" s="36"/>
      <c r="AI158" s="12"/>
      <c r="AJ158" s="12"/>
      <c r="AK158" s="12"/>
      <c r="AL158" s="12"/>
      <c r="AM158" s="13"/>
      <c r="AN158" s="13"/>
      <c r="AO158" s="15"/>
    </row>
    <row r="159" spans="1:41" s="4" customFormat="1" ht="18.75" customHeight="1" x14ac:dyDescent="0.2">
      <c r="A159" s="39">
        <v>143</v>
      </c>
      <c r="B159" s="35" t="s">
        <v>29</v>
      </c>
      <c r="C159" s="38"/>
      <c r="D159" s="24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  <c r="L159" s="39"/>
      <c r="M159" s="36"/>
      <c r="N159" s="36"/>
      <c r="AI159" s="12"/>
      <c r="AJ159" s="12"/>
      <c r="AK159" s="12"/>
      <c r="AL159" s="12"/>
      <c r="AM159" s="13"/>
      <c r="AN159" s="13"/>
      <c r="AO159" s="15"/>
    </row>
    <row r="160" spans="1:41" s="4" customFormat="1" ht="17.25" customHeight="1" x14ac:dyDescent="0.2">
      <c r="A160" s="39">
        <v>144</v>
      </c>
      <c r="B160" s="35" t="s">
        <v>30</v>
      </c>
      <c r="C160" s="38"/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24">
        <v>0</v>
      </c>
      <c r="L160" s="39"/>
      <c r="M160" s="36"/>
      <c r="N160" s="36"/>
      <c r="AI160" s="12"/>
      <c r="AJ160" s="12"/>
      <c r="AK160" s="12"/>
      <c r="AL160" s="12"/>
      <c r="AM160" s="13"/>
      <c r="AN160" s="13"/>
      <c r="AO160" s="15"/>
    </row>
    <row r="161" spans="1:41" s="4" customFormat="1" ht="15.75" customHeight="1" x14ac:dyDescent="0.2">
      <c r="A161" s="39">
        <v>145</v>
      </c>
      <c r="B161" s="35" t="s">
        <v>31</v>
      </c>
      <c r="C161" s="38"/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24">
        <v>0</v>
      </c>
      <c r="L161" s="39"/>
      <c r="M161" s="36"/>
      <c r="N161" s="36"/>
      <c r="AI161" s="12"/>
      <c r="AJ161" s="12"/>
      <c r="AK161" s="12"/>
      <c r="AL161" s="12"/>
      <c r="AM161" s="13"/>
      <c r="AN161" s="13"/>
      <c r="AO161" s="15"/>
    </row>
    <row r="162" spans="1:41" s="4" customFormat="1" ht="15.75" customHeight="1" x14ac:dyDescent="0.2">
      <c r="A162" s="39">
        <v>146</v>
      </c>
      <c r="B162" s="35" t="s">
        <v>33</v>
      </c>
      <c r="C162" s="38"/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39"/>
      <c r="M162" s="36"/>
      <c r="N162" s="36"/>
      <c r="AI162" s="12"/>
      <c r="AJ162" s="12"/>
      <c r="AK162" s="12"/>
      <c r="AL162" s="12"/>
      <c r="AM162" s="13"/>
      <c r="AN162" s="13"/>
      <c r="AO162" s="15"/>
    </row>
    <row r="163" spans="1:41" s="4" customFormat="1" ht="15" customHeight="1" x14ac:dyDescent="0.2">
      <c r="A163" s="39">
        <v>147</v>
      </c>
      <c r="B163" s="37" t="s">
        <v>34</v>
      </c>
      <c r="C163" s="35"/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39"/>
      <c r="M163" s="36"/>
      <c r="N163" s="36"/>
      <c r="AI163" s="12"/>
      <c r="AJ163" s="12"/>
      <c r="AK163" s="12"/>
      <c r="AL163" s="12"/>
      <c r="AM163" s="13"/>
      <c r="AN163" s="13"/>
      <c r="AO163" s="15"/>
    </row>
    <row r="164" spans="1:41" s="4" customFormat="1" ht="31.5" customHeight="1" x14ac:dyDescent="0.2">
      <c r="A164" s="39">
        <v>148</v>
      </c>
      <c r="B164" s="43" t="s">
        <v>35</v>
      </c>
      <c r="C164" s="44"/>
      <c r="D164" s="24">
        <v>0</v>
      </c>
      <c r="E164" s="24">
        <v>0</v>
      </c>
      <c r="F164" s="24">
        <v>0</v>
      </c>
      <c r="G164" s="24">
        <v>0</v>
      </c>
      <c r="H164" s="24"/>
      <c r="I164" s="24"/>
      <c r="J164" s="24"/>
      <c r="K164" s="24"/>
      <c r="L164" s="39"/>
      <c r="M164" s="36"/>
      <c r="N164" s="36"/>
      <c r="AI164" s="12"/>
      <c r="AJ164" s="12"/>
      <c r="AK164" s="12"/>
      <c r="AL164" s="12"/>
      <c r="AM164" s="13"/>
      <c r="AN164" s="13"/>
      <c r="AO164" s="15"/>
    </row>
    <row r="165" spans="1:41" s="4" customFormat="1" ht="31.5" customHeight="1" x14ac:dyDescent="0.2">
      <c r="A165" s="39">
        <v>149</v>
      </c>
      <c r="B165" s="43" t="s">
        <v>36</v>
      </c>
      <c r="C165" s="44"/>
      <c r="D165" s="24">
        <f t="shared" si="48"/>
        <v>0</v>
      </c>
      <c r="E165" s="24">
        <v>0</v>
      </c>
      <c r="F165" s="24">
        <v>0</v>
      </c>
      <c r="G165" s="24">
        <v>0</v>
      </c>
      <c r="H165" s="24"/>
      <c r="I165" s="24"/>
      <c r="J165" s="24"/>
      <c r="K165" s="24"/>
      <c r="L165" s="39"/>
      <c r="M165" s="36"/>
      <c r="N165" s="36"/>
      <c r="AI165" s="12"/>
      <c r="AJ165" s="12"/>
      <c r="AK165" s="12"/>
      <c r="AL165" s="12"/>
      <c r="AM165" s="13"/>
      <c r="AN165" s="13"/>
      <c r="AO165" s="15"/>
    </row>
    <row r="166" spans="1:41" s="4" customFormat="1" ht="113.25" customHeight="1" x14ac:dyDescent="0.2">
      <c r="A166" s="39">
        <v>150</v>
      </c>
      <c r="B166" s="36" t="s">
        <v>64</v>
      </c>
      <c r="C166" s="19" t="s">
        <v>54</v>
      </c>
      <c r="D166" s="24">
        <f>SUM(D167:D171)-D170</f>
        <v>35851.760000000002</v>
      </c>
      <c r="E166" s="24">
        <f t="shared" ref="E166" si="51">SUM(E167:E171)</f>
        <v>12858.15</v>
      </c>
      <c r="F166" s="24">
        <f>SUM(F167:F171)-F170</f>
        <v>22993.61</v>
      </c>
      <c r="G166" s="24">
        <f t="shared" ref="G166:I166" si="52">SUM(G167:G171)-G170</f>
        <v>0</v>
      </c>
      <c r="H166" s="24">
        <f t="shared" si="52"/>
        <v>0</v>
      </c>
      <c r="I166" s="24">
        <f t="shared" si="52"/>
        <v>0</v>
      </c>
      <c r="J166" s="24">
        <f>SUM(J167:J171)-J170</f>
        <v>0</v>
      </c>
      <c r="K166" s="24">
        <f>SUM(K167:K171)-K170</f>
        <v>0</v>
      </c>
      <c r="L166" s="39" t="s">
        <v>55</v>
      </c>
      <c r="M166" s="41"/>
      <c r="N166" s="41"/>
      <c r="AI166" s="12"/>
      <c r="AJ166" s="12"/>
      <c r="AK166" s="12"/>
      <c r="AL166" s="12"/>
      <c r="AM166" s="13"/>
      <c r="AN166" s="13"/>
      <c r="AO166" s="15"/>
    </row>
    <row r="167" spans="1:41" s="4" customFormat="1" ht="15.75" customHeight="1" x14ac:dyDescent="0.2">
      <c r="A167" s="39">
        <v>151</v>
      </c>
      <c r="B167" s="36" t="s">
        <v>29</v>
      </c>
      <c r="C167" s="39"/>
      <c r="D167" s="24">
        <f>SUM(E167:K167)</f>
        <v>0</v>
      </c>
      <c r="E167" s="24">
        <f>E177+E185+E193+E201+E210</f>
        <v>0</v>
      </c>
      <c r="F167" s="24">
        <f t="shared" ref="F167:K168" si="53">F177+F185+F193+F201+F210</f>
        <v>0</v>
      </c>
      <c r="G167" s="24">
        <f t="shared" si="53"/>
        <v>0</v>
      </c>
      <c r="H167" s="24">
        <f t="shared" si="53"/>
        <v>0</v>
      </c>
      <c r="I167" s="24">
        <f t="shared" si="53"/>
        <v>0</v>
      </c>
      <c r="J167" s="24">
        <f t="shared" si="53"/>
        <v>0</v>
      </c>
      <c r="K167" s="24">
        <f t="shared" si="53"/>
        <v>0</v>
      </c>
      <c r="L167" s="39"/>
      <c r="M167" s="36"/>
      <c r="N167" s="36"/>
      <c r="AI167" s="12"/>
      <c r="AJ167" s="12"/>
      <c r="AK167" s="12"/>
      <c r="AL167" s="12"/>
      <c r="AM167" s="13"/>
      <c r="AN167" s="13"/>
      <c r="AO167" s="15"/>
    </row>
    <row r="168" spans="1:41" s="4" customFormat="1" ht="15.75" customHeight="1" x14ac:dyDescent="0.2">
      <c r="A168" s="39">
        <v>152</v>
      </c>
      <c r="B168" s="36" t="s">
        <v>30</v>
      </c>
      <c r="C168" s="39"/>
      <c r="D168" s="24">
        <f t="shared" ref="D168:D175" si="54">SUM(E168:K168)</f>
        <v>28325.07</v>
      </c>
      <c r="E168" s="24">
        <v>9139.57</v>
      </c>
      <c r="F168" s="24">
        <v>19185.5</v>
      </c>
      <c r="G168" s="24">
        <f t="shared" si="53"/>
        <v>0</v>
      </c>
      <c r="H168" s="24">
        <f t="shared" si="53"/>
        <v>0</v>
      </c>
      <c r="I168" s="24">
        <f t="shared" si="53"/>
        <v>0</v>
      </c>
      <c r="J168" s="24">
        <f t="shared" si="53"/>
        <v>0</v>
      </c>
      <c r="K168" s="24">
        <f t="shared" si="53"/>
        <v>0</v>
      </c>
      <c r="L168" s="39"/>
      <c r="M168" s="41"/>
      <c r="N168" s="41"/>
      <c r="AI168" s="12"/>
      <c r="AJ168" s="12"/>
      <c r="AK168" s="12"/>
      <c r="AL168" s="12"/>
      <c r="AM168" s="13"/>
      <c r="AN168" s="13"/>
      <c r="AO168" s="15"/>
    </row>
    <row r="169" spans="1:41" s="4" customFormat="1" ht="15.75" customHeight="1" x14ac:dyDescent="0.2">
      <c r="A169" s="39">
        <v>153</v>
      </c>
      <c r="B169" s="36" t="s">
        <v>31</v>
      </c>
      <c r="C169" s="39"/>
      <c r="D169" s="24">
        <f t="shared" si="54"/>
        <v>7526.6900000000005</v>
      </c>
      <c r="E169" s="24">
        <v>3718.58</v>
      </c>
      <c r="F169" s="24">
        <v>3808.11</v>
      </c>
      <c r="G169" s="24">
        <f>G179+G187+G195+G203+G212</f>
        <v>0</v>
      </c>
      <c r="H169" s="24">
        <f>H179+H187+H195+H203+H212</f>
        <v>0</v>
      </c>
      <c r="I169" s="24">
        <f>I179+I187+I195+I203+I212</f>
        <v>0</v>
      </c>
      <c r="J169" s="24">
        <f>J179+J187+J195+J203+J212</f>
        <v>0</v>
      </c>
      <c r="K169" s="24">
        <f t="shared" ref="K169" si="55">K179+K187+K195+K203</f>
        <v>0</v>
      </c>
      <c r="L169" s="39"/>
      <c r="M169" s="41"/>
      <c r="N169" s="41"/>
      <c r="AI169" s="12"/>
      <c r="AJ169" s="12"/>
      <c r="AK169" s="12"/>
      <c r="AL169" s="12"/>
      <c r="AM169" s="13"/>
      <c r="AN169" s="13"/>
      <c r="AO169" s="15"/>
    </row>
    <row r="170" spans="1:41" s="4" customFormat="1" ht="46.5" customHeight="1" x14ac:dyDescent="0.2">
      <c r="A170" s="39">
        <v>154</v>
      </c>
      <c r="B170" s="36" t="s">
        <v>32</v>
      </c>
      <c r="C170" s="39"/>
      <c r="D170" s="24">
        <f t="shared" si="54"/>
        <v>2844.0097000000001</v>
      </c>
      <c r="E170" s="24">
        <f>E180+E188+E196+E205+E213</f>
        <v>0</v>
      </c>
      <c r="F170" s="24">
        <f>F204</f>
        <v>2844.0097000000001</v>
      </c>
      <c r="G170" s="24">
        <f t="shared" ref="G170:K171" si="56">G180+G188+G196+G205+G213</f>
        <v>0</v>
      </c>
      <c r="H170" s="24">
        <f t="shared" si="56"/>
        <v>0</v>
      </c>
      <c r="I170" s="24">
        <f t="shared" si="56"/>
        <v>0</v>
      </c>
      <c r="J170" s="24">
        <f t="shared" si="56"/>
        <v>0</v>
      </c>
      <c r="K170" s="24">
        <f t="shared" si="56"/>
        <v>0</v>
      </c>
      <c r="L170" s="39"/>
      <c r="M170" s="36"/>
      <c r="N170" s="36"/>
      <c r="AI170" s="12"/>
      <c r="AJ170" s="12"/>
      <c r="AK170" s="12"/>
      <c r="AL170" s="12"/>
      <c r="AM170" s="13"/>
      <c r="AN170" s="13"/>
      <c r="AO170" s="15"/>
    </row>
    <row r="171" spans="1:41" s="4" customFormat="1" ht="15.75" customHeight="1" x14ac:dyDescent="0.2">
      <c r="A171" s="39">
        <v>155</v>
      </c>
      <c r="B171" s="36" t="s">
        <v>33</v>
      </c>
      <c r="C171" s="39"/>
      <c r="D171" s="24">
        <f t="shared" si="54"/>
        <v>0</v>
      </c>
      <c r="E171" s="24">
        <f>E181+E189+E197+E206+E214</f>
        <v>0</v>
      </c>
      <c r="F171" s="24">
        <f>F181+F189+F197+F206+F214</f>
        <v>0</v>
      </c>
      <c r="G171" s="24">
        <f t="shared" si="56"/>
        <v>0</v>
      </c>
      <c r="H171" s="24">
        <f t="shared" si="56"/>
        <v>0</v>
      </c>
      <c r="I171" s="24">
        <f t="shared" si="56"/>
        <v>0</v>
      </c>
      <c r="J171" s="24">
        <f t="shared" si="56"/>
        <v>0</v>
      </c>
      <c r="K171" s="24">
        <f t="shared" si="56"/>
        <v>0</v>
      </c>
      <c r="L171" s="39"/>
      <c r="M171" s="41"/>
      <c r="N171" s="41"/>
      <c r="AI171" s="12"/>
      <c r="AJ171" s="12"/>
      <c r="AK171" s="12"/>
      <c r="AL171" s="12"/>
      <c r="AM171" s="13"/>
      <c r="AN171" s="13"/>
      <c r="AO171" s="15"/>
    </row>
    <row r="172" spans="1:41" s="4" customFormat="1" ht="15.75" customHeight="1" x14ac:dyDescent="0.2">
      <c r="A172" s="39">
        <v>156</v>
      </c>
      <c r="B172" s="36" t="s">
        <v>39</v>
      </c>
      <c r="C172" s="39"/>
      <c r="D172" s="24">
        <f>SUM(E172:K172)</f>
        <v>0</v>
      </c>
      <c r="E172" s="24"/>
      <c r="F172" s="24"/>
      <c r="G172" s="24"/>
      <c r="H172" s="24"/>
      <c r="I172" s="24"/>
      <c r="J172" s="24"/>
      <c r="K172" s="24"/>
      <c r="L172" s="39"/>
      <c r="M172" s="41"/>
      <c r="N172" s="41"/>
      <c r="AI172" s="12"/>
      <c r="AJ172" s="12"/>
      <c r="AK172" s="12"/>
      <c r="AL172" s="12"/>
      <c r="AM172" s="13"/>
      <c r="AN172" s="13"/>
      <c r="AO172" s="15"/>
    </row>
    <row r="173" spans="1:41" s="4" customFormat="1" ht="15.75" customHeight="1" x14ac:dyDescent="0.2">
      <c r="A173" s="39">
        <v>157</v>
      </c>
      <c r="B173" s="22" t="s">
        <v>34</v>
      </c>
      <c r="C173" s="36"/>
      <c r="D173" s="24">
        <f t="shared" si="54"/>
        <v>0</v>
      </c>
      <c r="E173" s="24"/>
      <c r="F173" s="24"/>
      <c r="G173" s="24"/>
      <c r="H173" s="24"/>
      <c r="I173" s="24"/>
      <c r="J173" s="24"/>
      <c r="K173" s="24"/>
      <c r="L173" s="39"/>
      <c r="M173" s="36"/>
      <c r="N173" s="36"/>
      <c r="AI173" s="12"/>
      <c r="AJ173" s="12"/>
      <c r="AK173" s="12"/>
      <c r="AL173" s="12"/>
      <c r="AM173" s="13"/>
      <c r="AN173" s="13"/>
      <c r="AO173" s="15"/>
    </row>
    <row r="174" spans="1:41" s="4" customFormat="1" ht="31.5" customHeight="1" x14ac:dyDescent="0.2">
      <c r="A174" s="39">
        <v>158</v>
      </c>
      <c r="B174" s="40" t="s">
        <v>47</v>
      </c>
      <c r="C174" s="40"/>
      <c r="D174" s="24">
        <f t="shared" si="54"/>
        <v>2844.0097000000001</v>
      </c>
      <c r="E174" s="24"/>
      <c r="F174" s="24">
        <f>F204</f>
        <v>2844.0097000000001</v>
      </c>
      <c r="G174" s="24"/>
      <c r="H174" s="24"/>
      <c r="I174" s="24"/>
      <c r="J174" s="24"/>
      <c r="K174" s="24"/>
      <c r="L174" s="39"/>
      <c r="M174" s="36"/>
      <c r="N174" s="36"/>
      <c r="AI174" s="12"/>
      <c r="AJ174" s="12"/>
      <c r="AK174" s="12"/>
      <c r="AL174" s="12"/>
      <c r="AM174" s="13"/>
      <c r="AN174" s="13"/>
      <c r="AO174" s="15"/>
    </row>
    <row r="175" spans="1:41" s="4" customFormat="1" ht="31.5" customHeight="1" x14ac:dyDescent="0.2">
      <c r="A175" s="39">
        <v>159</v>
      </c>
      <c r="B175" s="40" t="s">
        <v>36</v>
      </c>
      <c r="C175" s="40"/>
      <c r="D175" s="24">
        <f t="shared" si="54"/>
        <v>0</v>
      </c>
      <c r="E175" s="24"/>
      <c r="F175" s="24"/>
      <c r="G175" s="24"/>
      <c r="H175" s="24"/>
      <c r="I175" s="24"/>
      <c r="J175" s="24"/>
      <c r="K175" s="24"/>
      <c r="L175" s="39"/>
      <c r="M175" s="36"/>
      <c r="N175" s="36"/>
      <c r="AI175" s="12"/>
      <c r="AJ175" s="12"/>
      <c r="AK175" s="12"/>
      <c r="AL175" s="12"/>
      <c r="AM175" s="13"/>
      <c r="AN175" s="13"/>
      <c r="AO175" s="15"/>
    </row>
    <row r="176" spans="1:41" s="4" customFormat="1" ht="128.25" customHeight="1" x14ac:dyDescent="0.2">
      <c r="A176" s="39">
        <v>160</v>
      </c>
      <c r="B176" s="36" t="s">
        <v>65</v>
      </c>
      <c r="C176" s="39"/>
      <c r="D176" s="24">
        <f>SUM(D177:D180)</f>
        <v>12858.149660000001</v>
      </c>
      <c r="E176" s="24">
        <f t="shared" ref="E176:I176" si="57">SUM(E177:E180)</f>
        <v>12858.149660000001</v>
      </c>
      <c r="F176" s="24">
        <f t="shared" si="57"/>
        <v>0</v>
      </c>
      <c r="G176" s="24">
        <f t="shared" si="57"/>
        <v>0</v>
      </c>
      <c r="H176" s="24">
        <f t="shared" si="57"/>
        <v>0</v>
      </c>
      <c r="I176" s="24">
        <f t="shared" si="57"/>
        <v>0</v>
      </c>
      <c r="J176" s="24">
        <f>SUM(J177:J180)</f>
        <v>0</v>
      </c>
      <c r="K176" s="24">
        <f>SUM(K177:K180)</f>
        <v>0</v>
      </c>
      <c r="L176" s="39"/>
      <c r="M176" s="41"/>
      <c r="N176" s="41"/>
      <c r="AI176" s="12"/>
      <c r="AJ176" s="12"/>
      <c r="AK176" s="12"/>
      <c r="AL176" s="12"/>
      <c r="AM176" s="13"/>
      <c r="AN176" s="13"/>
      <c r="AO176" s="15"/>
    </row>
    <row r="177" spans="1:41" s="4" customFormat="1" ht="15.75" customHeight="1" x14ac:dyDescent="0.2">
      <c r="A177" s="39">
        <v>161</v>
      </c>
      <c r="B177" s="36" t="s">
        <v>29</v>
      </c>
      <c r="C177" s="39"/>
      <c r="D177" s="24">
        <f>SUM(E177:K177)</f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  <c r="L177" s="39"/>
      <c r="M177" s="36"/>
      <c r="N177" s="36"/>
      <c r="AI177" s="12"/>
      <c r="AJ177" s="12"/>
      <c r="AK177" s="12"/>
      <c r="AL177" s="12"/>
      <c r="AM177" s="13"/>
      <c r="AN177" s="13"/>
      <c r="AO177" s="15"/>
    </row>
    <row r="178" spans="1:41" s="4" customFormat="1" ht="15.75" customHeight="1" x14ac:dyDescent="0.2">
      <c r="A178" s="39">
        <v>162</v>
      </c>
      <c r="B178" s="36" t="s">
        <v>30</v>
      </c>
      <c r="C178" s="39"/>
      <c r="D178" s="24">
        <f>SUM(E178:K178)</f>
        <v>9139.5727800000004</v>
      </c>
      <c r="E178" s="24">
        <v>9139.5727800000004</v>
      </c>
      <c r="F178" s="24">
        <v>0</v>
      </c>
      <c r="G178" s="24">
        <v>0</v>
      </c>
      <c r="H178" s="24">
        <v>0</v>
      </c>
      <c r="I178" s="24">
        <v>0</v>
      </c>
      <c r="J178" s="24">
        <v>0</v>
      </c>
      <c r="K178" s="24">
        <v>0</v>
      </c>
      <c r="L178" s="39"/>
      <c r="M178" s="41"/>
      <c r="N178" s="41"/>
      <c r="AI178" s="12"/>
      <c r="AJ178" s="12"/>
      <c r="AK178" s="12"/>
      <c r="AL178" s="12"/>
      <c r="AM178" s="13"/>
      <c r="AN178" s="13"/>
      <c r="AO178" s="15"/>
    </row>
    <row r="179" spans="1:41" s="4" customFormat="1" ht="15.75" customHeight="1" x14ac:dyDescent="0.2">
      <c r="A179" s="39">
        <v>163</v>
      </c>
      <c r="B179" s="36" t="s">
        <v>31</v>
      </c>
      <c r="C179" s="39"/>
      <c r="D179" s="24">
        <f t="shared" ref="D179:D180" si="58">SUM(E179:K179)</f>
        <v>3718.5768800000001</v>
      </c>
      <c r="E179" s="24">
        <v>3718.5768800000001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  <c r="L179" s="36"/>
      <c r="M179" s="41"/>
      <c r="N179" s="41"/>
      <c r="AI179" s="12"/>
      <c r="AJ179" s="12"/>
      <c r="AK179" s="12"/>
      <c r="AL179" s="12"/>
      <c r="AM179" s="13"/>
      <c r="AN179" s="13"/>
      <c r="AO179" s="15"/>
    </row>
    <row r="180" spans="1:41" s="4" customFormat="1" ht="15.75" customHeight="1" x14ac:dyDescent="0.2">
      <c r="A180" s="39">
        <v>164</v>
      </c>
      <c r="B180" s="36" t="s">
        <v>33</v>
      </c>
      <c r="C180" s="39"/>
      <c r="D180" s="24">
        <f t="shared" si="58"/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24">
        <v>0</v>
      </c>
      <c r="L180" s="39"/>
      <c r="M180" s="41"/>
      <c r="N180" s="41"/>
      <c r="AI180" s="12"/>
      <c r="AJ180" s="12"/>
      <c r="AK180" s="12"/>
      <c r="AL180" s="12"/>
      <c r="AM180" s="13"/>
      <c r="AN180" s="13"/>
      <c r="AO180" s="15"/>
    </row>
    <row r="181" spans="1:41" s="4" customFormat="1" ht="15.75" customHeight="1" x14ac:dyDescent="0.2">
      <c r="A181" s="39">
        <v>165</v>
      </c>
      <c r="B181" s="22" t="s">
        <v>34</v>
      </c>
      <c r="C181" s="36"/>
      <c r="D181" s="24">
        <f t="shared" ref="D181:D183" si="59">SUM(E181:J181)</f>
        <v>0</v>
      </c>
      <c r="E181" s="24"/>
      <c r="F181" s="24"/>
      <c r="G181" s="24"/>
      <c r="H181" s="24"/>
      <c r="I181" s="24"/>
      <c r="J181" s="24"/>
      <c r="K181" s="24"/>
      <c r="L181" s="39"/>
      <c r="M181" s="36"/>
      <c r="N181" s="36"/>
      <c r="AI181" s="12"/>
      <c r="AJ181" s="12"/>
      <c r="AK181" s="12"/>
      <c r="AL181" s="12"/>
      <c r="AM181" s="13"/>
      <c r="AN181" s="13"/>
      <c r="AO181" s="15"/>
    </row>
    <row r="182" spans="1:41" s="4" customFormat="1" ht="31.5" customHeight="1" x14ac:dyDescent="0.2">
      <c r="A182" s="39">
        <v>166</v>
      </c>
      <c r="B182" s="40" t="s">
        <v>35</v>
      </c>
      <c r="C182" s="40"/>
      <c r="D182" s="24">
        <f t="shared" si="59"/>
        <v>0</v>
      </c>
      <c r="E182" s="24"/>
      <c r="F182" s="24"/>
      <c r="G182" s="24"/>
      <c r="H182" s="24"/>
      <c r="I182" s="24"/>
      <c r="J182" s="24"/>
      <c r="K182" s="24"/>
      <c r="L182" s="39"/>
      <c r="M182" s="36"/>
      <c r="N182" s="36"/>
      <c r="AI182" s="12"/>
      <c r="AJ182" s="12"/>
      <c r="AK182" s="12"/>
      <c r="AL182" s="12"/>
      <c r="AM182" s="13"/>
      <c r="AN182" s="13"/>
      <c r="AO182" s="15"/>
    </row>
    <row r="183" spans="1:41" s="4" customFormat="1" ht="31.5" customHeight="1" x14ac:dyDescent="0.2">
      <c r="A183" s="39">
        <v>167</v>
      </c>
      <c r="B183" s="40" t="s">
        <v>36</v>
      </c>
      <c r="C183" s="40"/>
      <c r="D183" s="24">
        <f t="shared" si="59"/>
        <v>0</v>
      </c>
      <c r="E183" s="24"/>
      <c r="F183" s="24"/>
      <c r="G183" s="24"/>
      <c r="H183" s="24"/>
      <c r="I183" s="24"/>
      <c r="J183" s="24"/>
      <c r="K183" s="24"/>
      <c r="L183" s="39"/>
      <c r="M183" s="36"/>
      <c r="N183" s="36"/>
      <c r="AI183" s="12"/>
      <c r="AJ183" s="12"/>
      <c r="AK183" s="12"/>
      <c r="AL183" s="12"/>
      <c r="AM183" s="13"/>
      <c r="AN183" s="13"/>
      <c r="AO183" s="15"/>
    </row>
    <row r="184" spans="1:41" s="4" customFormat="1" ht="45.75" customHeight="1" x14ac:dyDescent="0.2">
      <c r="A184" s="39">
        <v>168</v>
      </c>
      <c r="B184" s="36" t="s">
        <v>66</v>
      </c>
      <c r="C184" s="39"/>
      <c r="D184" s="24">
        <f>SUM(D185:D188)</f>
        <v>0</v>
      </c>
      <c r="E184" s="24">
        <f t="shared" ref="E184:K184" si="60">SUM(E185:E188)</f>
        <v>0</v>
      </c>
      <c r="F184" s="24">
        <f t="shared" si="60"/>
        <v>0</v>
      </c>
      <c r="G184" s="24">
        <f t="shared" si="60"/>
        <v>0</v>
      </c>
      <c r="H184" s="24">
        <f t="shared" si="60"/>
        <v>0</v>
      </c>
      <c r="I184" s="24">
        <f t="shared" si="60"/>
        <v>0</v>
      </c>
      <c r="J184" s="24">
        <f t="shared" si="60"/>
        <v>0</v>
      </c>
      <c r="K184" s="24">
        <f t="shared" si="60"/>
        <v>0</v>
      </c>
      <c r="L184" s="39"/>
      <c r="M184" s="36"/>
      <c r="N184" s="36"/>
      <c r="AI184" s="12"/>
      <c r="AJ184" s="12"/>
      <c r="AK184" s="12"/>
      <c r="AL184" s="12"/>
      <c r="AM184" s="13"/>
      <c r="AN184" s="13"/>
      <c r="AO184" s="15"/>
    </row>
    <row r="185" spans="1:41" s="4" customFormat="1" ht="15.75" customHeight="1" x14ac:dyDescent="0.2">
      <c r="A185" s="39">
        <v>169</v>
      </c>
      <c r="B185" s="36" t="s">
        <v>29</v>
      </c>
      <c r="C185" s="39"/>
      <c r="D185" s="24">
        <f>SUM(E185:K185)</f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24">
        <v>0</v>
      </c>
      <c r="L185" s="39"/>
      <c r="M185" s="36"/>
      <c r="N185" s="36"/>
      <c r="AI185" s="12"/>
      <c r="AJ185" s="12"/>
      <c r="AK185" s="12"/>
      <c r="AL185" s="12"/>
      <c r="AM185" s="13"/>
      <c r="AN185" s="13"/>
      <c r="AO185" s="15"/>
    </row>
    <row r="186" spans="1:41" s="4" customFormat="1" ht="15.75" customHeight="1" x14ac:dyDescent="0.2">
      <c r="A186" s="39">
        <v>170</v>
      </c>
      <c r="B186" s="36" t="s">
        <v>30</v>
      </c>
      <c r="C186" s="39"/>
      <c r="D186" s="24">
        <f t="shared" ref="D186:D188" si="61">SUM(E186:K186)</f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24">
        <v>0</v>
      </c>
      <c r="L186" s="39"/>
      <c r="M186" s="36"/>
      <c r="N186" s="36"/>
      <c r="AI186" s="12"/>
      <c r="AJ186" s="12"/>
      <c r="AK186" s="12"/>
      <c r="AL186" s="12"/>
      <c r="AM186" s="13"/>
      <c r="AN186" s="13"/>
      <c r="AO186" s="15"/>
    </row>
    <row r="187" spans="1:41" s="4" customFormat="1" ht="15.75" customHeight="1" x14ac:dyDescent="0.2">
      <c r="A187" s="39">
        <v>171</v>
      </c>
      <c r="B187" s="36" t="s">
        <v>31</v>
      </c>
      <c r="C187" s="39"/>
      <c r="D187" s="24">
        <f t="shared" si="61"/>
        <v>0</v>
      </c>
      <c r="E187" s="24">
        <v>0</v>
      </c>
      <c r="F187" s="24">
        <v>0</v>
      </c>
      <c r="G187" s="24">
        <v>0</v>
      </c>
      <c r="H187" s="24">
        <v>0</v>
      </c>
      <c r="I187" s="24">
        <v>0</v>
      </c>
      <c r="J187" s="24">
        <v>0</v>
      </c>
      <c r="K187" s="24">
        <v>0</v>
      </c>
      <c r="L187" s="39"/>
      <c r="M187" s="36"/>
      <c r="N187" s="36"/>
      <c r="AI187" s="12"/>
      <c r="AJ187" s="12"/>
      <c r="AK187" s="12"/>
      <c r="AL187" s="12"/>
      <c r="AM187" s="13"/>
      <c r="AN187" s="13"/>
      <c r="AO187" s="15"/>
    </row>
    <row r="188" spans="1:41" s="4" customFormat="1" ht="15.75" customHeight="1" x14ac:dyDescent="0.2">
      <c r="A188" s="39">
        <v>172</v>
      </c>
      <c r="B188" s="36" t="s">
        <v>33</v>
      </c>
      <c r="C188" s="39"/>
      <c r="D188" s="24">
        <f t="shared" si="61"/>
        <v>0</v>
      </c>
      <c r="E188" s="24">
        <v>0</v>
      </c>
      <c r="F188" s="24">
        <v>0</v>
      </c>
      <c r="G188" s="24">
        <v>0</v>
      </c>
      <c r="H188" s="24">
        <v>0</v>
      </c>
      <c r="I188" s="24">
        <v>0</v>
      </c>
      <c r="J188" s="24">
        <v>0</v>
      </c>
      <c r="K188" s="24">
        <v>0</v>
      </c>
      <c r="L188" s="39"/>
      <c r="M188" s="36"/>
      <c r="N188" s="36"/>
      <c r="AI188" s="12"/>
      <c r="AJ188" s="12"/>
      <c r="AK188" s="12"/>
      <c r="AL188" s="12"/>
      <c r="AM188" s="13"/>
      <c r="AN188" s="13"/>
      <c r="AO188" s="15"/>
    </row>
    <row r="189" spans="1:41" s="4" customFormat="1" ht="15.75" customHeight="1" x14ac:dyDescent="0.2">
      <c r="A189" s="39">
        <v>173</v>
      </c>
      <c r="B189" s="22" t="s">
        <v>34</v>
      </c>
      <c r="C189" s="36"/>
      <c r="D189" s="24">
        <f t="shared" ref="D189:D191" si="62">SUM(E189:J189)</f>
        <v>0</v>
      </c>
      <c r="E189" s="24"/>
      <c r="F189" s="24"/>
      <c r="G189" s="24"/>
      <c r="H189" s="24"/>
      <c r="I189" s="24"/>
      <c r="J189" s="24"/>
      <c r="K189" s="24"/>
      <c r="L189" s="39"/>
      <c r="M189" s="36"/>
      <c r="N189" s="36"/>
      <c r="AI189" s="12"/>
      <c r="AJ189" s="12"/>
      <c r="AK189" s="12"/>
      <c r="AL189" s="12"/>
      <c r="AM189" s="13"/>
      <c r="AN189" s="13"/>
      <c r="AO189" s="15"/>
    </row>
    <row r="190" spans="1:41" s="4" customFormat="1" ht="31.5" customHeight="1" x14ac:dyDescent="0.2">
      <c r="A190" s="39">
        <v>174</v>
      </c>
      <c r="B190" s="40" t="s">
        <v>35</v>
      </c>
      <c r="C190" s="40"/>
      <c r="D190" s="24">
        <f t="shared" si="62"/>
        <v>0</v>
      </c>
      <c r="E190" s="24"/>
      <c r="F190" s="24"/>
      <c r="G190" s="24"/>
      <c r="H190" s="24"/>
      <c r="I190" s="24"/>
      <c r="J190" s="24"/>
      <c r="K190" s="24"/>
      <c r="L190" s="39"/>
      <c r="M190" s="36"/>
      <c r="N190" s="36"/>
      <c r="AI190" s="12"/>
      <c r="AJ190" s="12"/>
      <c r="AK190" s="12"/>
      <c r="AL190" s="12"/>
      <c r="AM190" s="13"/>
      <c r="AN190" s="13"/>
      <c r="AO190" s="15"/>
    </row>
    <row r="191" spans="1:41" s="4" customFormat="1" ht="31.5" customHeight="1" x14ac:dyDescent="0.2">
      <c r="A191" s="39">
        <v>175</v>
      </c>
      <c r="B191" s="40" t="s">
        <v>36</v>
      </c>
      <c r="C191" s="40"/>
      <c r="D191" s="24">
        <f t="shared" si="62"/>
        <v>0</v>
      </c>
      <c r="E191" s="24"/>
      <c r="F191" s="24"/>
      <c r="G191" s="24"/>
      <c r="H191" s="24"/>
      <c r="I191" s="24"/>
      <c r="J191" s="24"/>
      <c r="K191" s="24"/>
      <c r="L191" s="39"/>
      <c r="M191" s="36"/>
      <c r="N191" s="36"/>
      <c r="AI191" s="12"/>
      <c r="AJ191" s="12"/>
      <c r="AK191" s="12"/>
      <c r="AL191" s="12"/>
      <c r="AM191" s="13"/>
      <c r="AN191" s="13"/>
      <c r="AO191" s="15"/>
    </row>
    <row r="192" spans="1:41" s="4" customFormat="1" ht="52.5" customHeight="1" x14ac:dyDescent="0.2">
      <c r="A192" s="39">
        <v>176</v>
      </c>
      <c r="B192" s="36" t="s">
        <v>67</v>
      </c>
      <c r="C192" s="39"/>
      <c r="D192" s="24">
        <f>SUM(D193:D196)</f>
        <v>0</v>
      </c>
      <c r="E192" s="24">
        <f t="shared" ref="E192:K192" si="63">SUM(E193:E196)</f>
        <v>0</v>
      </c>
      <c r="F192" s="24">
        <f t="shared" si="63"/>
        <v>0</v>
      </c>
      <c r="G192" s="24">
        <f t="shared" si="63"/>
        <v>0</v>
      </c>
      <c r="H192" s="24">
        <f t="shared" si="63"/>
        <v>0</v>
      </c>
      <c r="I192" s="24">
        <f t="shared" si="63"/>
        <v>0</v>
      </c>
      <c r="J192" s="24">
        <f t="shared" si="63"/>
        <v>0</v>
      </c>
      <c r="K192" s="24">
        <f t="shared" si="63"/>
        <v>0</v>
      </c>
      <c r="L192" s="39"/>
      <c r="M192" s="36"/>
      <c r="N192" s="36"/>
      <c r="AI192" s="12"/>
      <c r="AJ192" s="12"/>
      <c r="AK192" s="12"/>
      <c r="AL192" s="12"/>
      <c r="AM192" s="13"/>
      <c r="AN192" s="13"/>
      <c r="AO192" s="15"/>
    </row>
    <row r="193" spans="1:41" s="4" customFormat="1" ht="15.75" customHeight="1" x14ac:dyDescent="0.2">
      <c r="A193" s="39">
        <v>177</v>
      </c>
      <c r="B193" s="36" t="s">
        <v>29</v>
      </c>
      <c r="C193" s="39"/>
      <c r="D193" s="24">
        <f>SUM(E193:K193)</f>
        <v>0</v>
      </c>
      <c r="E193" s="24">
        <v>0</v>
      </c>
      <c r="F193" s="24">
        <v>0</v>
      </c>
      <c r="G193" s="24">
        <v>0</v>
      </c>
      <c r="H193" s="24">
        <v>0</v>
      </c>
      <c r="I193" s="24">
        <v>0</v>
      </c>
      <c r="J193" s="24">
        <v>0</v>
      </c>
      <c r="K193" s="24">
        <v>0</v>
      </c>
      <c r="L193" s="39"/>
      <c r="M193" s="36"/>
      <c r="N193" s="36"/>
      <c r="AI193" s="12"/>
      <c r="AJ193" s="12"/>
      <c r="AK193" s="12"/>
      <c r="AL193" s="12"/>
      <c r="AM193" s="13"/>
      <c r="AN193" s="13"/>
      <c r="AO193" s="15"/>
    </row>
    <row r="194" spans="1:41" s="4" customFormat="1" ht="15.75" customHeight="1" x14ac:dyDescent="0.2">
      <c r="A194" s="39">
        <v>178</v>
      </c>
      <c r="B194" s="36" t="s">
        <v>30</v>
      </c>
      <c r="C194" s="39"/>
      <c r="D194" s="24">
        <f>SUM(E194:K194)</f>
        <v>0</v>
      </c>
      <c r="E194" s="24"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24">
        <v>0</v>
      </c>
      <c r="L194" s="39"/>
      <c r="M194" s="36"/>
      <c r="N194" s="36"/>
      <c r="AI194" s="12"/>
      <c r="AJ194" s="12"/>
      <c r="AK194" s="12"/>
      <c r="AL194" s="12"/>
      <c r="AM194" s="13"/>
      <c r="AN194" s="13"/>
      <c r="AO194" s="15"/>
    </row>
    <row r="195" spans="1:41" s="4" customFormat="1" ht="15.75" customHeight="1" x14ac:dyDescent="0.2">
      <c r="A195" s="39">
        <v>179</v>
      </c>
      <c r="B195" s="36" t="s">
        <v>31</v>
      </c>
      <c r="C195" s="39"/>
      <c r="D195" s="24">
        <f>SUM(E195:K195)</f>
        <v>0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24">
        <v>0</v>
      </c>
      <c r="L195" s="39"/>
      <c r="M195" s="36"/>
      <c r="N195" s="36"/>
      <c r="AI195" s="12"/>
      <c r="AJ195" s="12"/>
      <c r="AK195" s="12"/>
      <c r="AL195" s="12"/>
      <c r="AM195" s="13"/>
      <c r="AN195" s="13"/>
      <c r="AO195" s="15"/>
    </row>
    <row r="196" spans="1:41" s="4" customFormat="1" ht="15.75" customHeight="1" x14ac:dyDescent="0.2">
      <c r="A196" s="39">
        <v>180</v>
      </c>
      <c r="B196" s="36" t="s">
        <v>33</v>
      </c>
      <c r="C196" s="39"/>
      <c r="D196" s="24">
        <f>SUM(E196:K196)</f>
        <v>0</v>
      </c>
      <c r="E196" s="24">
        <v>0</v>
      </c>
      <c r="F196" s="24">
        <v>0</v>
      </c>
      <c r="G196" s="24">
        <v>0</v>
      </c>
      <c r="H196" s="24">
        <v>0</v>
      </c>
      <c r="I196" s="24">
        <v>0</v>
      </c>
      <c r="J196" s="24">
        <v>0</v>
      </c>
      <c r="K196" s="24">
        <v>0</v>
      </c>
      <c r="L196" s="39"/>
      <c r="M196" s="36"/>
      <c r="N196" s="36"/>
      <c r="AI196" s="12"/>
      <c r="AJ196" s="12"/>
      <c r="AK196" s="12"/>
      <c r="AL196" s="12"/>
      <c r="AM196" s="13"/>
      <c r="AN196" s="13"/>
      <c r="AO196" s="15"/>
    </row>
    <row r="197" spans="1:41" s="4" customFormat="1" ht="15.75" customHeight="1" x14ac:dyDescent="0.2">
      <c r="A197" s="39">
        <v>181</v>
      </c>
      <c r="B197" s="22" t="s">
        <v>34</v>
      </c>
      <c r="C197" s="36"/>
      <c r="D197" s="24">
        <f t="shared" ref="D197:D199" si="64">SUM(E197:J197)</f>
        <v>0</v>
      </c>
      <c r="E197" s="24"/>
      <c r="F197" s="24"/>
      <c r="G197" s="24"/>
      <c r="H197" s="24"/>
      <c r="I197" s="24"/>
      <c r="J197" s="24"/>
      <c r="K197" s="24"/>
      <c r="L197" s="39"/>
      <c r="M197" s="36"/>
      <c r="N197" s="36"/>
      <c r="AI197" s="12"/>
      <c r="AJ197" s="12"/>
      <c r="AK197" s="12"/>
      <c r="AL197" s="12"/>
      <c r="AM197" s="13"/>
      <c r="AN197" s="13"/>
      <c r="AO197" s="15"/>
    </row>
    <row r="198" spans="1:41" s="4" customFormat="1" ht="31.5" customHeight="1" x14ac:dyDescent="0.2">
      <c r="A198" s="39">
        <v>182</v>
      </c>
      <c r="B198" s="40" t="s">
        <v>35</v>
      </c>
      <c r="C198" s="40"/>
      <c r="D198" s="24">
        <f t="shared" si="64"/>
        <v>0</v>
      </c>
      <c r="E198" s="24"/>
      <c r="F198" s="24"/>
      <c r="G198" s="24"/>
      <c r="H198" s="24"/>
      <c r="I198" s="24"/>
      <c r="J198" s="24"/>
      <c r="K198" s="24"/>
      <c r="L198" s="39"/>
      <c r="M198" s="36"/>
      <c r="N198" s="36"/>
      <c r="AI198" s="12"/>
      <c r="AJ198" s="12"/>
      <c r="AK198" s="12"/>
      <c r="AL198" s="12"/>
      <c r="AM198" s="13"/>
      <c r="AN198" s="13"/>
      <c r="AO198" s="15"/>
    </row>
    <row r="199" spans="1:41" s="4" customFormat="1" ht="31.5" customHeight="1" x14ac:dyDescent="0.2">
      <c r="A199" s="39">
        <v>183</v>
      </c>
      <c r="B199" s="40" t="s">
        <v>36</v>
      </c>
      <c r="C199" s="40"/>
      <c r="D199" s="24">
        <f t="shared" si="64"/>
        <v>0</v>
      </c>
      <c r="E199" s="24"/>
      <c r="F199" s="24"/>
      <c r="G199" s="24"/>
      <c r="H199" s="24"/>
      <c r="I199" s="24"/>
      <c r="J199" s="24"/>
      <c r="K199" s="24"/>
      <c r="L199" s="39"/>
      <c r="M199" s="36"/>
      <c r="N199" s="36"/>
      <c r="AI199" s="12"/>
      <c r="AJ199" s="12"/>
      <c r="AK199" s="12"/>
      <c r="AL199" s="12"/>
      <c r="AM199" s="13"/>
      <c r="AN199" s="13"/>
      <c r="AO199" s="15"/>
    </row>
    <row r="200" spans="1:41" s="4" customFormat="1" ht="111" customHeight="1" x14ac:dyDescent="0.2">
      <c r="A200" s="39">
        <v>184</v>
      </c>
      <c r="B200" s="36" t="s">
        <v>68</v>
      </c>
      <c r="C200" s="39"/>
      <c r="D200" s="24">
        <f>SUM(D201:D205)-D204</f>
        <v>22993.612799999999</v>
      </c>
      <c r="E200" s="24">
        <f t="shared" ref="E200:K200" si="65">SUM(E201:E205)</f>
        <v>0</v>
      </c>
      <c r="F200" s="24">
        <f>SUM(F201:F205)-F204</f>
        <v>22993.612799999999</v>
      </c>
      <c r="G200" s="24">
        <f t="shared" si="65"/>
        <v>0</v>
      </c>
      <c r="H200" s="24">
        <f t="shared" si="65"/>
        <v>0</v>
      </c>
      <c r="I200" s="24">
        <f t="shared" si="65"/>
        <v>0</v>
      </c>
      <c r="J200" s="24">
        <f t="shared" si="65"/>
        <v>0</v>
      </c>
      <c r="K200" s="24">
        <f t="shared" si="65"/>
        <v>0</v>
      </c>
      <c r="L200" s="39"/>
      <c r="M200" s="36"/>
      <c r="N200" s="36"/>
      <c r="AI200" s="12"/>
      <c r="AJ200" s="12"/>
      <c r="AK200" s="12"/>
      <c r="AL200" s="12"/>
      <c r="AM200" s="13"/>
      <c r="AN200" s="13"/>
      <c r="AO200" s="15"/>
    </row>
    <row r="201" spans="1:41" s="4" customFormat="1" ht="15.75" customHeight="1" x14ac:dyDescent="0.2">
      <c r="A201" s="39">
        <v>185</v>
      </c>
      <c r="B201" s="36" t="s">
        <v>29</v>
      </c>
      <c r="C201" s="39"/>
      <c r="D201" s="24">
        <f>SUM(E201:K201)</f>
        <v>0</v>
      </c>
      <c r="E201" s="24">
        <v>0</v>
      </c>
      <c r="F201" s="24">
        <v>0</v>
      </c>
      <c r="G201" s="24">
        <v>0</v>
      </c>
      <c r="H201" s="24">
        <v>0</v>
      </c>
      <c r="I201" s="24">
        <v>0</v>
      </c>
      <c r="J201" s="24">
        <v>0</v>
      </c>
      <c r="K201" s="24">
        <v>0</v>
      </c>
      <c r="L201" s="39"/>
      <c r="M201" s="36"/>
      <c r="N201" s="36"/>
      <c r="AI201" s="12"/>
      <c r="AJ201" s="12"/>
      <c r="AK201" s="12"/>
      <c r="AL201" s="12"/>
      <c r="AM201" s="13"/>
      <c r="AN201" s="13"/>
      <c r="AO201" s="15"/>
    </row>
    <row r="202" spans="1:41" s="4" customFormat="1" ht="15.75" customHeight="1" x14ac:dyDescent="0.2">
      <c r="A202" s="39">
        <v>186</v>
      </c>
      <c r="B202" s="36" t="s">
        <v>30</v>
      </c>
      <c r="C202" s="39"/>
      <c r="D202" s="24">
        <f t="shared" ref="D202:D208" si="66">SUM(E202:K202)</f>
        <v>19185.5</v>
      </c>
      <c r="E202" s="24">
        <v>0</v>
      </c>
      <c r="F202" s="24">
        <v>19185.5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39"/>
      <c r="M202" s="36"/>
      <c r="N202" s="36"/>
      <c r="AI202" s="12"/>
      <c r="AJ202" s="12"/>
      <c r="AK202" s="12"/>
      <c r="AL202" s="12"/>
      <c r="AM202" s="13"/>
      <c r="AN202" s="13"/>
      <c r="AO202" s="15"/>
    </row>
    <row r="203" spans="1:41" s="4" customFormat="1" ht="15.75" customHeight="1" x14ac:dyDescent="0.2">
      <c r="A203" s="39">
        <v>187</v>
      </c>
      <c r="B203" s="36" t="s">
        <v>31</v>
      </c>
      <c r="C203" s="39"/>
      <c r="D203" s="24">
        <f t="shared" si="66"/>
        <v>3808.1127999999999</v>
      </c>
      <c r="E203" s="24">
        <v>0</v>
      </c>
      <c r="F203" s="24">
        <f>2844.0097+964.1031</f>
        <v>3808.1127999999999</v>
      </c>
      <c r="G203" s="24">
        <v>0</v>
      </c>
      <c r="H203" s="24">
        <v>0</v>
      </c>
      <c r="I203" s="24">
        <v>0</v>
      </c>
      <c r="J203" s="24">
        <v>0</v>
      </c>
      <c r="K203" s="24">
        <v>0</v>
      </c>
      <c r="L203" s="39"/>
      <c r="M203" s="36"/>
      <c r="N203" s="36"/>
      <c r="AI203" s="12"/>
      <c r="AJ203" s="12"/>
      <c r="AK203" s="12"/>
      <c r="AL203" s="12"/>
      <c r="AM203" s="13"/>
      <c r="AN203" s="13"/>
      <c r="AO203" s="15"/>
    </row>
    <row r="204" spans="1:41" s="4" customFormat="1" ht="32.25" customHeight="1" x14ac:dyDescent="0.2">
      <c r="A204" s="39">
        <v>188</v>
      </c>
      <c r="B204" s="36" t="s">
        <v>46</v>
      </c>
      <c r="C204" s="39"/>
      <c r="D204" s="24">
        <f t="shared" si="66"/>
        <v>2844.0097000000001</v>
      </c>
      <c r="E204" s="24"/>
      <c r="F204" s="24">
        <v>2844.0097000000001</v>
      </c>
      <c r="G204" s="24"/>
      <c r="H204" s="24"/>
      <c r="I204" s="24"/>
      <c r="J204" s="24"/>
      <c r="K204" s="24"/>
      <c r="L204" s="39"/>
      <c r="M204" s="36"/>
      <c r="N204" s="36"/>
      <c r="AI204" s="12"/>
      <c r="AJ204" s="12"/>
      <c r="AK204" s="12"/>
      <c r="AL204" s="12"/>
      <c r="AM204" s="13"/>
      <c r="AN204" s="13"/>
      <c r="AO204" s="15"/>
    </row>
    <row r="205" spans="1:41" s="4" customFormat="1" ht="15.75" customHeight="1" x14ac:dyDescent="0.2">
      <c r="A205" s="39">
        <v>189</v>
      </c>
      <c r="B205" s="36" t="s">
        <v>33</v>
      </c>
      <c r="C205" s="39"/>
      <c r="D205" s="24">
        <f t="shared" si="66"/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24">
        <v>0</v>
      </c>
      <c r="L205" s="39"/>
      <c r="M205" s="36"/>
      <c r="N205" s="36"/>
      <c r="AI205" s="12"/>
      <c r="AJ205" s="12"/>
      <c r="AK205" s="12"/>
      <c r="AL205" s="12"/>
      <c r="AM205" s="13"/>
      <c r="AN205" s="13"/>
      <c r="AO205" s="15"/>
    </row>
    <row r="206" spans="1:41" s="4" customFormat="1" ht="15.75" customHeight="1" x14ac:dyDescent="0.2">
      <c r="A206" s="39">
        <v>190</v>
      </c>
      <c r="B206" s="22" t="s">
        <v>34</v>
      </c>
      <c r="C206" s="36"/>
      <c r="D206" s="24">
        <f t="shared" si="66"/>
        <v>0</v>
      </c>
      <c r="E206" s="24"/>
      <c r="F206" s="24"/>
      <c r="G206" s="24"/>
      <c r="H206" s="24"/>
      <c r="I206" s="24"/>
      <c r="J206" s="24"/>
      <c r="K206" s="24"/>
      <c r="L206" s="39"/>
      <c r="M206" s="36"/>
      <c r="N206" s="36"/>
      <c r="AI206" s="12"/>
      <c r="AJ206" s="12"/>
      <c r="AK206" s="12"/>
      <c r="AL206" s="12"/>
      <c r="AM206" s="13"/>
      <c r="AN206" s="13"/>
      <c r="AO206" s="15"/>
    </row>
    <row r="207" spans="1:41" s="4" customFormat="1" ht="31.5" customHeight="1" x14ac:dyDescent="0.2">
      <c r="A207" s="39">
        <v>191</v>
      </c>
      <c r="B207" s="40" t="s">
        <v>35</v>
      </c>
      <c r="C207" s="40"/>
      <c r="D207" s="24">
        <f t="shared" si="66"/>
        <v>0</v>
      </c>
      <c r="E207" s="24"/>
      <c r="F207" s="24"/>
      <c r="G207" s="24"/>
      <c r="H207" s="24"/>
      <c r="I207" s="24"/>
      <c r="J207" s="24"/>
      <c r="K207" s="24"/>
      <c r="L207" s="39"/>
      <c r="M207" s="36"/>
      <c r="N207" s="36"/>
      <c r="AI207" s="12"/>
      <c r="AJ207" s="12"/>
      <c r="AK207" s="12"/>
      <c r="AL207" s="12"/>
      <c r="AM207" s="13"/>
      <c r="AN207" s="13"/>
      <c r="AO207" s="15"/>
    </row>
    <row r="208" spans="1:41" s="4" customFormat="1" ht="31.5" customHeight="1" x14ac:dyDescent="0.2">
      <c r="A208" s="39">
        <v>192</v>
      </c>
      <c r="B208" s="40" t="s">
        <v>36</v>
      </c>
      <c r="C208" s="40"/>
      <c r="D208" s="24">
        <f t="shared" si="66"/>
        <v>0</v>
      </c>
      <c r="E208" s="24"/>
      <c r="F208" s="24"/>
      <c r="G208" s="24"/>
      <c r="H208" s="24"/>
      <c r="I208" s="24"/>
      <c r="J208" s="24"/>
      <c r="K208" s="24"/>
      <c r="L208" s="39"/>
      <c r="M208" s="36"/>
      <c r="N208" s="36"/>
      <c r="AI208" s="12"/>
      <c r="AJ208" s="12"/>
      <c r="AK208" s="12"/>
      <c r="AL208" s="12"/>
      <c r="AM208" s="13"/>
      <c r="AN208" s="13"/>
      <c r="AO208" s="15"/>
    </row>
    <row r="209" spans="1:41" s="4" customFormat="1" ht="92.25" customHeight="1" x14ac:dyDescent="0.2">
      <c r="A209" s="39">
        <v>193</v>
      </c>
      <c r="B209" s="36" t="s">
        <v>69</v>
      </c>
      <c r="C209" s="39"/>
      <c r="D209" s="24">
        <f>SUM(D210:D213)</f>
        <v>0</v>
      </c>
      <c r="E209" s="24">
        <f t="shared" ref="E209:K209" si="67">SUM(E210:E213)</f>
        <v>0</v>
      </c>
      <c r="F209" s="24">
        <f t="shared" si="67"/>
        <v>0</v>
      </c>
      <c r="G209" s="24">
        <f t="shared" si="67"/>
        <v>0</v>
      </c>
      <c r="H209" s="24">
        <f t="shared" si="67"/>
        <v>0</v>
      </c>
      <c r="I209" s="24">
        <f t="shared" si="67"/>
        <v>0</v>
      </c>
      <c r="J209" s="24">
        <f t="shared" si="67"/>
        <v>0</v>
      </c>
      <c r="K209" s="24">
        <f t="shared" si="67"/>
        <v>0</v>
      </c>
      <c r="L209" s="39"/>
      <c r="M209" s="36"/>
      <c r="N209" s="36"/>
      <c r="AI209" s="12"/>
      <c r="AJ209" s="12"/>
      <c r="AK209" s="12"/>
      <c r="AL209" s="12"/>
      <c r="AM209" s="13"/>
      <c r="AN209" s="13"/>
      <c r="AO209" s="15"/>
    </row>
    <row r="210" spans="1:41" s="4" customFormat="1" ht="15.75" customHeight="1" x14ac:dyDescent="0.2">
      <c r="A210" s="39">
        <v>194</v>
      </c>
      <c r="B210" s="36" t="s">
        <v>29</v>
      </c>
      <c r="C210" s="39"/>
      <c r="D210" s="24">
        <f>SUM(E210:K210)</f>
        <v>0</v>
      </c>
      <c r="E210" s="24">
        <v>0</v>
      </c>
      <c r="F210" s="24">
        <v>0</v>
      </c>
      <c r="G210" s="24">
        <v>0</v>
      </c>
      <c r="H210" s="24">
        <v>0</v>
      </c>
      <c r="I210" s="24">
        <v>0</v>
      </c>
      <c r="J210" s="24">
        <v>0</v>
      </c>
      <c r="K210" s="24">
        <v>0</v>
      </c>
      <c r="L210" s="39"/>
      <c r="M210" s="36"/>
      <c r="N210" s="36"/>
      <c r="AI210" s="12"/>
      <c r="AJ210" s="12"/>
      <c r="AK210" s="12"/>
      <c r="AL210" s="12"/>
      <c r="AM210" s="13"/>
      <c r="AN210" s="13"/>
      <c r="AO210" s="15"/>
    </row>
    <row r="211" spans="1:41" s="4" customFormat="1" ht="15.75" customHeight="1" x14ac:dyDescent="0.2">
      <c r="A211" s="39">
        <v>195</v>
      </c>
      <c r="B211" s="36" t="s">
        <v>30</v>
      </c>
      <c r="C211" s="39"/>
      <c r="D211" s="24">
        <f t="shared" ref="D211:D213" si="68">SUM(E211:K211)</f>
        <v>0</v>
      </c>
      <c r="E211" s="24">
        <v>0</v>
      </c>
      <c r="F211" s="24">
        <v>0</v>
      </c>
      <c r="G211" s="24">
        <v>0</v>
      </c>
      <c r="H211" s="24">
        <v>0</v>
      </c>
      <c r="I211" s="24">
        <v>0</v>
      </c>
      <c r="J211" s="24">
        <v>0</v>
      </c>
      <c r="K211" s="24">
        <v>0</v>
      </c>
      <c r="L211" s="39"/>
      <c r="M211" s="36"/>
      <c r="N211" s="36"/>
      <c r="AI211" s="12"/>
      <c r="AJ211" s="12"/>
      <c r="AK211" s="12"/>
      <c r="AL211" s="12"/>
      <c r="AM211" s="13"/>
      <c r="AN211" s="13"/>
      <c r="AO211" s="15"/>
    </row>
    <row r="212" spans="1:41" s="4" customFormat="1" ht="15.75" customHeight="1" x14ac:dyDescent="0.2">
      <c r="A212" s="39">
        <v>196</v>
      </c>
      <c r="B212" s="36" t="s">
        <v>31</v>
      </c>
      <c r="C212" s="39"/>
      <c r="D212" s="24">
        <f>SUM(E212:K212)</f>
        <v>0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24">
        <v>0</v>
      </c>
      <c r="L212" s="39"/>
      <c r="M212" s="36"/>
      <c r="N212" s="36"/>
      <c r="AI212" s="12"/>
      <c r="AJ212" s="12"/>
      <c r="AK212" s="12"/>
      <c r="AL212" s="12"/>
      <c r="AM212" s="13"/>
      <c r="AN212" s="13"/>
      <c r="AO212" s="15"/>
    </row>
    <row r="213" spans="1:41" s="4" customFormat="1" ht="15.75" customHeight="1" x14ac:dyDescent="0.2">
      <c r="A213" s="39">
        <v>197</v>
      </c>
      <c r="B213" s="36" t="s">
        <v>33</v>
      </c>
      <c r="C213" s="39"/>
      <c r="D213" s="24">
        <f t="shared" si="68"/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24">
        <v>0</v>
      </c>
      <c r="L213" s="39"/>
      <c r="M213" s="36"/>
      <c r="N213" s="36"/>
      <c r="AI213" s="12"/>
      <c r="AJ213" s="12"/>
      <c r="AK213" s="12"/>
      <c r="AL213" s="12"/>
      <c r="AM213" s="13"/>
      <c r="AN213" s="13"/>
      <c r="AO213" s="15"/>
    </row>
    <row r="214" spans="1:41" s="4" customFormat="1" ht="15.75" customHeight="1" x14ac:dyDescent="0.2">
      <c r="A214" s="39">
        <v>198</v>
      </c>
      <c r="B214" s="22" t="s">
        <v>34</v>
      </c>
      <c r="C214" s="36"/>
      <c r="D214" s="24">
        <f t="shared" ref="D214:D216" si="69">SUM(E214:J214)</f>
        <v>0</v>
      </c>
      <c r="E214" s="24"/>
      <c r="F214" s="24"/>
      <c r="G214" s="24"/>
      <c r="H214" s="24"/>
      <c r="I214" s="24"/>
      <c r="J214" s="24"/>
      <c r="K214" s="24"/>
      <c r="L214" s="39"/>
      <c r="M214" s="36"/>
      <c r="N214" s="36"/>
      <c r="AI214" s="12"/>
      <c r="AJ214" s="12"/>
      <c r="AK214" s="12"/>
      <c r="AL214" s="12"/>
      <c r="AM214" s="13"/>
      <c r="AN214" s="13"/>
      <c r="AO214" s="15"/>
    </row>
    <row r="215" spans="1:41" s="4" customFormat="1" ht="31.5" customHeight="1" x14ac:dyDescent="0.2">
      <c r="A215" s="39">
        <v>199</v>
      </c>
      <c r="B215" s="40" t="s">
        <v>35</v>
      </c>
      <c r="C215" s="40"/>
      <c r="D215" s="24">
        <f t="shared" si="69"/>
        <v>0</v>
      </c>
      <c r="E215" s="24"/>
      <c r="F215" s="24"/>
      <c r="G215" s="24"/>
      <c r="H215" s="24"/>
      <c r="I215" s="24"/>
      <c r="J215" s="24"/>
      <c r="K215" s="24"/>
      <c r="L215" s="39"/>
      <c r="M215" s="36"/>
      <c r="N215" s="36"/>
      <c r="AI215" s="12"/>
      <c r="AJ215" s="12"/>
      <c r="AK215" s="12"/>
      <c r="AL215" s="12"/>
      <c r="AM215" s="13"/>
      <c r="AN215" s="13"/>
      <c r="AO215" s="15"/>
    </row>
    <row r="216" spans="1:41" s="4" customFormat="1" ht="31.5" customHeight="1" x14ac:dyDescent="0.2">
      <c r="A216" s="39">
        <v>200</v>
      </c>
      <c r="B216" s="40" t="s">
        <v>36</v>
      </c>
      <c r="C216" s="40"/>
      <c r="D216" s="24">
        <f t="shared" si="69"/>
        <v>0</v>
      </c>
      <c r="E216" s="24"/>
      <c r="F216" s="24"/>
      <c r="G216" s="24"/>
      <c r="H216" s="24"/>
      <c r="I216" s="24"/>
      <c r="J216" s="24"/>
      <c r="K216" s="24"/>
      <c r="L216" s="39"/>
      <c r="M216" s="36"/>
      <c r="N216" s="36"/>
      <c r="AI216" s="12"/>
      <c r="AJ216" s="12"/>
      <c r="AK216" s="12"/>
      <c r="AL216" s="12"/>
      <c r="AM216" s="13"/>
      <c r="AN216" s="13"/>
      <c r="AO216" s="15"/>
    </row>
    <row r="217" spans="1:41" s="4" customFormat="1" ht="128.25" customHeight="1" x14ac:dyDescent="0.2">
      <c r="A217" s="39">
        <v>201</v>
      </c>
      <c r="B217" s="36" t="s">
        <v>70</v>
      </c>
      <c r="C217" s="19" t="s">
        <v>54</v>
      </c>
      <c r="D217" s="24">
        <f>SUM(D218:D221)</f>
        <v>6076.22</v>
      </c>
      <c r="E217" s="24">
        <f t="shared" ref="E217:K217" si="70">SUM(E218:E221)</f>
        <v>1475.98</v>
      </c>
      <c r="F217" s="24">
        <f t="shared" si="70"/>
        <v>1879.69</v>
      </c>
      <c r="G217" s="24">
        <f t="shared" si="70"/>
        <v>2690.55</v>
      </c>
      <c r="H217" s="24">
        <f t="shared" si="70"/>
        <v>30</v>
      </c>
      <c r="I217" s="24">
        <f t="shared" si="70"/>
        <v>0</v>
      </c>
      <c r="J217" s="24">
        <f t="shared" si="70"/>
        <v>0</v>
      </c>
      <c r="K217" s="24">
        <f t="shared" si="70"/>
        <v>0</v>
      </c>
      <c r="L217" s="39" t="s">
        <v>71</v>
      </c>
      <c r="M217" s="41"/>
      <c r="N217" s="41"/>
      <c r="AI217" s="12"/>
      <c r="AJ217" s="12"/>
      <c r="AK217" s="12"/>
      <c r="AL217" s="12"/>
      <c r="AM217" s="13"/>
      <c r="AN217" s="13"/>
      <c r="AO217" s="15"/>
    </row>
    <row r="218" spans="1:41" s="4" customFormat="1" ht="15.75" customHeight="1" x14ac:dyDescent="0.2">
      <c r="A218" s="39">
        <v>202</v>
      </c>
      <c r="B218" s="36" t="s">
        <v>29</v>
      </c>
      <c r="C218" s="39"/>
      <c r="D218" s="24">
        <f>SUM(E218:K218)</f>
        <v>0</v>
      </c>
      <c r="E218" s="24">
        <v>0</v>
      </c>
      <c r="F218" s="24">
        <v>0</v>
      </c>
      <c r="G218" s="24">
        <v>0</v>
      </c>
      <c r="H218" s="24">
        <v>0</v>
      </c>
      <c r="I218" s="24">
        <v>0</v>
      </c>
      <c r="J218" s="24">
        <v>0</v>
      </c>
      <c r="K218" s="24">
        <v>0</v>
      </c>
      <c r="L218" s="39"/>
      <c r="M218" s="36"/>
      <c r="N218" s="36"/>
      <c r="AI218" s="12"/>
      <c r="AJ218" s="12"/>
      <c r="AK218" s="12"/>
      <c r="AL218" s="12"/>
      <c r="AM218" s="13"/>
      <c r="AN218" s="13"/>
      <c r="AO218" s="15"/>
    </row>
    <row r="219" spans="1:41" s="4" customFormat="1" ht="15.75" customHeight="1" x14ac:dyDescent="0.2">
      <c r="A219" s="39">
        <v>203</v>
      </c>
      <c r="B219" s="36" t="s">
        <v>30</v>
      </c>
      <c r="C219" s="39"/>
      <c r="D219" s="24">
        <f t="shared" ref="D219:D221" si="71">SUM(E219:K219)</f>
        <v>0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  <c r="L219" s="39"/>
      <c r="M219" s="36"/>
      <c r="N219" s="36"/>
      <c r="AI219" s="12"/>
      <c r="AJ219" s="12"/>
      <c r="AK219" s="12"/>
      <c r="AL219" s="12"/>
      <c r="AM219" s="13"/>
      <c r="AN219" s="13"/>
      <c r="AO219" s="15"/>
    </row>
    <row r="220" spans="1:41" s="4" customFormat="1" ht="15.75" customHeight="1" x14ac:dyDescent="0.2">
      <c r="A220" s="39">
        <v>204</v>
      </c>
      <c r="B220" s="36" t="s">
        <v>31</v>
      </c>
      <c r="C220" s="39"/>
      <c r="D220" s="24">
        <f t="shared" si="71"/>
        <v>6076.22</v>
      </c>
      <c r="E220" s="24">
        <v>1475.98</v>
      </c>
      <c r="F220" s="24">
        <v>1879.69</v>
      </c>
      <c r="G220" s="24">
        <v>2690.55</v>
      </c>
      <c r="H220" s="24">
        <v>30</v>
      </c>
      <c r="I220" s="24">
        <v>0</v>
      </c>
      <c r="J220" s="24">
        <v>0</v>
      </c>
      <c r="K220" s="24">
        <v>0</v>
      </c>
      <c r="L220" s="39"/>
      <c r="M220" s="41"/>
      <c r="N220" s="41"/>
      <c r="AI220" s="12"/>
      <c r="AJ220" s="12"/>
      <c r="AK220" s="12"/>
      <c r="AL220" s="12"/>
      <c r="AM220" s="13"/>
      <c r="AN220" s="13"/>
      <c r="AO220" s="15"/>
    </row>
    <row r="221" spans="1:41" s="4" customFormat="1" ht="15.75" customHeight="1" x14ac:dyDescent="0.2">
      <c r="A221" s="39">
        <v>205</v>
      </c>
      <c r="B221" s="36" t="s">
        <v>33</v>
      </c>
      <c r="C221" s="39"/>
      <c r="D221" s="24">
        <f t="shared" si="71"/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  <c r="L221" s="39"/>
      <c r="M221" s="41"/>
      <c r="N221" s="41"/>
      <c r="AI221" s="12"/>
      <c r="AJ221" s="12"/>
      <c r="AK221" s="12"/>
      <c r="AL221" s="12"/>
      <c r="AM221" s="13"/>
      <c r="AN221" s="13"/>
      <c r="AO221" s="15"/>
    </row>
    <row r="222" spans="1:41" s="4" customFormat="1" ht="15.75" customHeight="1" x14ac:dyDescent="0.2">
      <c r="A222" s="39">
        <v>206</v>
      </c>
      <c r="B222" s="22" t="s">
        <v>34</v>
      </c>
      <c r="C222" s="36"/>
      <c r="D222" s="24">
        <f t="shared" ref="D222:D224" si="72">SUM(E222:J222)</f>
        <v>0</v>
      </c>
      <c r="E222" s="24"/>
      <c r="F222" s="24"/>
      <c r="G222" s="24"/>
      <c r="H222" s="24"/>
      <c r="I222" s="24"/>
      <c r="J222" s="24"/>
      <c r="K222" s="24"/>
      <c r="L222" s="39"/>
      <c r="M222" s="36"/>
      <c r="N222" s="36"/>
      <c r="AI222" s="12"/>
      <c r="AJ222" s="12"/>
      <c r="AK222" s="12"/>
      <c r="AL222" s="12"/>
      <c r="AM222" s="13"/>
      <c r="AN222" s="13"/>
      <c r="AO222" s="15"/>
    </row>
    <row r="223" spans="1:41" s="4" customFormat="1" ht="31.5" customHeight="1" x14ac:dyDescent="0.2">
      <c r="A223" s="39">
        <v>207</v>
      </c>
      <c r="B223" s="43" t="s">
        <v>35</v>
      </c>
      <c r="C223" s="44"/>
      <c r="D223" s="24">
        <f t="shared" si="72"/>
        <v>0</v>
      </c>
      <c r="E223" s="24"/>
      <c r="F223" s="24"/>
      <c r="G223" s="24"/>
      <c r="H223" s="24"/>
      <c r="I223" s="24"/>
      <c r="J223" s="24"/>
      <c r="K223" s="24"/>
      <c r="L223" s="39"/>
      <c r="M223" s="36"/>
      <c r="N223" s="36"/>
      <c r="AI223" s="12"/>
      <c r="AJ223" s="12"/>
      <c r="AK223" s="12"/>
      <c r="AL223" s="12"/>
      <c r="AM223" s="13"/>
      <c r="AN223" s="13"/>
      <c r="AO223" s="15"/>
    </row>
    <row r="224" spans="1:41" s="4" customFormat="1" ht="31.5" customHeight="1" x14ac:dyDescent="0.2">
      <c r="A224" s="39">
        <v>208</v>
      </c>
      <c r="B224" s="43" t="s">
        <v>36</v>
      </c>
      <c r="C224" s="44"/>
      <c r="D224" s="24">
        <f t="shared" si="72"/>
        <v>0</v>
      </c>
      <c r="E224" s="24"/>
      <c r="F224" s="24"/>
      <c r="G224" s="24"/>
      <c r="H224" s="24"/>
      <c r="I224" s="24"/>
      <c r="J224" s="24"/>
      <c r="K224" s="24"/>
      <c r="L224" s="39"/>
      <c r="M224" s="36"/>
      <c r="N224" s="36"/>
      <c r="AI224" s="12"/>
      <c r="AJ224" s="12"/>
      <c r="AK224" s="12"/>
      <c r="AL224" s="12"/>
      <c r="AM224" s="13"/>
      <c r="AN224" s="13"/>
      <c r="AO224" s="15"/>
    </row>
    <row r="225" spans="1:41" s="4" customFormat="1" ht="82.5" customHeight="1" x14ac:dyDescent="0.2">
      <c r="A225" s="39">
        <v>209</v>
      </c>
      <c r="B225" s="36" t="s">
        <v>72</v>
      </c>
      <c r="C225" s="19" t="s">
        <v>54</v>
      </c>
      <c r="D225" s="24">
        <f>SUM(D226:D229)</f>
        <v>106949.32</v>
      </c>
      <c r="E225" s="24">
        <f t="shared" ref="E225:K225" si="73">SUM(E226:E229)</f>
        <v>9850.5499999999993</v>
      </c>
      <c r="F225" s="24">
        <f>SUM(F226:F229)</f>
        <v>15740.04</v>
      </c>
      <c r="G225" s="24">
        <f t="shared" si="73"/>
        <v>18875.41</v>
      </c>
      <c r="H225" s="24">
        <f t="shared" si="73"/>
        <v>20787.77</v>
      </c>
      <c r="I225" s="24">
        <f t="shared" si="73"/>
        <v>20847.77</v>
      </c>
      <c r="J225" s="24">
        <f t="shared" si="73"/>
        <v>20847.78</v>
      </c>
      <c r="K225" s="24">
        <f t="shared" si="73"/>
        <v>0</v>
      </c>
      <c r="L225" s="39" t="s">
        <v>73</v>
      </c>
      <c r="M225" s="41"/>
      <c r="N225" s="41"/>
      <c r="AI225" s="12" t="s">
        <v>74</v>
      </c>
      <c r="AJ225" s="12"/>
      <c r="AK225" s="12"/>
      <c r="AL225" s="12"/>
      <c r="AM225" s="13"/>
      <c r="AN225" s="13"/>
      <c r="AO225" s="15"/>
    </row>
    <row r="226" spans="1:41" s="4" customFormat="1" ht="15.75" customHeight="1" x14ac:dyDescent="0.2">
      <c r="A226" s="39">
        <v>210</v>
      </c>
      <c r="B226" s="36" t="s">
        <v>29</v>
      </c>
      <c r="C226" s="39"/>
      <c r="D226" s="24">
        <f>SUM(E226:K226)</f>
        <v>0</v>
      </c>
      <c r="E226" s="24">
        <v>0</v>
      </c>
      <c r="F226" s="24">
        <v>0</v>
      </c>
      <c r="G226" s="24">
        <v>0</v>
      </c>
      <c r="H226" s="24">
        <v>0</v>
      </c>
      <c r="I226" s="24">
        <v>0</v>
      </c>
      <c r="J226" s="24">
        <v>0</v>
      </c>
      <c r="K226" s="24">
        <v>0</v>
      </c>
      <c r="L226" s="39"/>
      <c r="M226" s="36"/>
      <c r="N226" s="36"/>
      <c r="AI226" s="12"/>
      <c r="AJ226" s="12"/>
      <c r="AK226" s="12"/>
      <c r="AL226" s="12"/>
      <c r="AM226" s="13"/>
      <c r="AN226" s="13"/>
      <c r="AO226" s="15"/>
    </row>
    <row r="227" spans="1:41" s="4" customFormat="1" ht="15.75" customHeight="1" x14ac:dyDescent="0.2">
      <c r="A227" s="39">
        <v>211</v>
      </c>
      <c r="B227" s="36" t="s">
        <v>30</v>
      </c>
      <c r="C227" s="39"/>
      <c r="D227" s="24">
        <f t="shared" ref="D227:D229" si="74">SUM(E227:K227)</f>
        <v>0</v>
      </c>
      <c r="E227" s="24">
        <v>0</v>
      </c>
      <c r="F227" s="24">
        <v>0</v>
      </c>
      <c r="G227" s="24">
        <v>0</v>
      </c>
      <c r="H227" s="24">
        <v>0</v>
      </c>
      <c r="I227" s="24">
        <v>0</v>
      </c>
      <c r="J227" s="24">
        <v>0</v>
      </c>
      <c r="K227" s="24">
        <v>0</v>
      </c>
      <c r="L227" s="39"/>
      <c r="M227" s="36"/>
      <c r="N227" s="36"/>
      <c r="AI227" s="12"/>
      <c r="AJ227" s="12"/>
      <c r="AK227" s="12"/>
      <c r="AL227" s="12"/>
      <c r="AM227" s="13"/>
      <c r="AN227" s="13"/>
      <c r="AO227" s="15"/>
    </row>
    <row r="228" spans="1:41" s="4" customFormat="1" ht="15.75" customHeight="1" x14ac:dyDescent="0.2">
      <c r="A228" s="39">
        <v>212</v>
      </c>
      <c r="B228" s="36" t="s">
        <v>31</v>
      </c>
      <c r="C228" s="39"/>
      <c r="D228" s="24">
        <f>SUM(E228:K228)</f>
        <v>106949.32</v>
      </c>
      <c r="E228" s="24">
        <v>9850.5499999999993</v>
      </c>
      <c r="F228" s="24">
        <v>15740.04</v>
      </c>
      <c r="G228" s="24">
        <v>18875.41</v>
      </c>
      <c r="H228" s="24">
        <v>20787.77</v>
      </c>
      <c r="I228" s="24">
        <v>20847.77</v>
      </c>
      <c r="J228" s="24">
        <v>20847.78</v>
      </c>
      <c r="K228" s="24">
        <v>0</v>
      </c>
      <c r="L228" s="36"/>
      <c r="M228" s="41"/>
      <c r="N228" s="41"/>
      <c r="AI228" s="24">
        <v>15740.04</v>
      </c>
      <c r="AJ228" s="12"/>
      <c r="AK228" s="12"/>
      <c r="AL228" s="12"/>
      <c r="AM228" s="13"/>
      <c r="AN228" s="13"/>
      <c r="AO228" s="15"/>
    </row>
    <row r="229" spans="1:41" s="4" customFormat="1" ht="15.75" customHeight="1" x14ac:dyDescent="0.2">
      <c r="A229" s="39">
        <v>213</v>
      </c>
      <c r="B229" s="36" t="s">
        <v>33</v>
      </c>
      <c r="C229" s="39"/>
      <c r="D229" s="24">
        <f t="shared" si="74"/>
        <v>0</v>
      </c>
      <c r="E229" s="24">
        <v>0</v>
      </c>
      <c r="F229" s="24">
        <v>0</v>
      </c>
      <c r="G229" s="24">
        <v>0</v>
      </c>
      <c r="H229" s="24">
        <v>0</v>
      </c>
      <c r="I229" s="24">
        <v>0</v>
      </c>
      <c r="J229" s="24">
        <v>0</v>
      </c>
      <c r="K229" s="24">
        <v>0</v>
      </c>
      <c r="L229" s="39"/>
      <c r="M229" s="41"/>
      <c r="N229" s="41"/>
      <c r="AI229" s="12"/>
      <c r="AJ229" s="12"/>
      <c r="AK229" s="12"/>
      <c r="AL229" s="12"/>
      <c r="AM229" s="13"/>
      <c r="AN229" s="13"/>
      <c r="AO229" s="15"/>
    </row>
    <row r="230" spans="1:41" s="4" customFormat="1" ht="15.75" customHeight="1" x14ac:dyDescent="0.2">
      <c r="A230" s="39">
        <v>214</v>
      </c>
      <c r="B230" s="22" t="s">
        <v>34</v>
      </c>
      <c r="C230" s="36"/>
      <c r="D230" s="24">
        <f t="shared" ref="D230:D232" si="75">SUM(E230:J230)</f>
        <v>0</v>
      </c>
      <c r="E230" s="24"/>
      <c r="F230" s="24"/>
      <c r="G230" s="24"/>
      <c r="H230" s="24"/>
      <c r="I230" s="24"/>
      <c r="J230" s="24"/>
      <c r="K230" s="24"/>
      <c r="L230" s="39"/>
      <c r="M230" s="36"/>
      <c r="N230" s="36"/>
      <c r="AI230" s="12"/>
      <c r="AJ230" s="12"/>
      <c r="AK230" s="12"/>
      <c r="AL230" s="12"/>
      <c r="AM230" s="13"/>
      <c r="AN230" s="13"/>
      <c r="AO230" s="15"/>
    </row>
    <row r="231" spans="1:41" s="4" customFormat="1" ht="31.5" customHeight="1" x14ac:dyDescent="0.2">
      <c r="A231" s="39">
        <v>215</v>
      </c>
      <c r="B231" s="40" t="s">
        <v>35</v>
      </c>
      <c r="C231" s="40"/>
      <c r="D231" s="24">
        <f t="shared" si="75"/>
        <v>0</v>
      </c>
      <c r="E231" s="24"/>
      <c r="F231" s="24"/>
      <c r="G231" s="24"/>
      <c r="H231" s="24"/>
      <c r="I231" s="24"/>
      <c r="J231" s="24"/>
      <c r="K231" s="24"/>
      <c r="L231" s="39"/>
      <c r="M231" s="36"/>
      <c r="N231" s="36"/>
      <c r="AI231" s="12"/>
      <c r="AJ231" s="12"/>
      <c r="AK231" s="12"/>
      <c r="AL231" s="12"/>
      <c r="AM231" s="13"/>
      <c r="AN231" s="13"/>
      <c r="AO231" s="15"/>
    </row>
    <row r="232" spans="1:41" s="4" customFormat="1" ht="31.5" customHeight="1" x14ac:dyDescent="0.2">
      <c r="A232" s="39">
        <v>216</v>
      </c>
      <c r="B232" s="40" t="s">
        <v>36</v>
      </c>
      <c r="C232" s="40"/>
      <c r="D232" s="24">
        <f t="shared" si="75"/>
        <v>0</v>
      </c>
      <c r="E232" s="24"/>
      <c r="F232" s="24"/>
      <c r="G232" s="24"/>
      <c r="H232" s="24"/>
      <c r="I232" s="24"/>
      <c r="J232" s="24"/>
      <c r="K232" s="24"/>
      <c r="L232" s="39"/>
      <c r="M232" s="36"/>
      <c r="N232" s="36"/>
      <c r="AI232" s="12"/>
      <c r="AJ232" s="12"/>
      <c r="AK232" s="12"/>
      <c r="AL232" s="12"/>
      <c r="AM232" s="13"/>
      <c r="AN232" s="13"/>
      <c r="AO232" s="15"/>
    </row>
    <row r="233" spans="1:41" s="4" customFormat="1" ht="79.5" customHeight="1" x14ac:dyDescent="0.2">
      <c r="A233" s="39">
        <v>217</v>
      </c>
      <c r="B233" s="36" t="s">
        <v>75</v>
      </c>
      <c r="C233" s="19"/>
      <c r="D233" s="24">
        <f>D235+D236+D240</f>
        <v>6090.07</v>
      </c>
      <c r="E233" s="24">
        <f t="shared" ref="E233:J233" si="76">E235+E236+E240</f>
        <v>370.81</v>
      </c>
      <c r="F233" s="24">
        <f t="shared" si="76"/>
        <v>704.36</v>
      </c>
      <c r="G233" s="24">
        <f t="shared" si="76"/>
        <v>0</v>
      </c>
      <c r="H233" s="24">
        <f>H235+H236+H240</f>
        <v>3728.1</v>
      </c>
      <c r="I233" s="24">
        <f t="shared" si="76"/>
        <v>493.4</v>
      </c>
      <c r="J233" s="24">
        <f t="shared" si="76"/>
        <v>493.4</v>
      </c>
      <c r="K233" s="24">
        <f t="shared" ref="K233" si="77">SUM(K234:K240)-K237-K238</f>
        <v>300</v>
      </c>
      <c r="L233" s="39" t="s">
        <v>76</v>
      </c>
      <c r="M233" s="41"/>
      <c r="N233" s="41"/>
      <c r="AI233" s="12"/>
      <c r="AJ233" s="12"/>
      <c r="AK233" s="12"/>
      <c r="AL233" s="12"/>
      <c r="AM233" s="13"/>
      <c r="AN233" s="13"/>
      <c r="AO233" s="15"/>
    </row>
    <row r="234" spans="1:41" s="4" customFormat="1" ht="15.75" customHeight="1" x14ac:dyDescent="0.2">
      <c r="A234" s="39">
        <v>218</v>
      </c>
      <c r="B234" s="36" t="s">
        <v>29</v>
      </c>
      <c r="C234" s="39"/>
      <c r="D234" s="24">
        <f>SUM(E234:K234)</f>
        <v>0</v>
      </c>
      <c r="E234" s="24"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24">
        <v>0</v>
      </c>
      <c r="L234" s="39"/>
      <c r="M234" s="36"/>
      <c r="N234" s="36"/>
      <c r="AI234" s="12"/>
      <c r="AJ234" s="12"/>
      <c r="AK234" s="12"/>
      <c r="AL234" s="12"/>
      <c r="AM234" s="13"/>
      <c r="AN234" s="13"/>
      <c r="AO234" s="15"/>
    </row>
    <row r="235" spans="1:41" s="4" customFormat="1" ht="15.75" customHeight="1" x14ac:dyDescent="0.2">
      <c r="A235" s="39">
        <v>219</v>
      </c>
      <c r="B235" s="36" t="s">
        <v>30</v>
      </c>
      <c r="C235" s="39"/>
      <c r="D235" s="24">
        <f t="shared" ref="D235:D240" si="78">SUM(E235:K235)</f>
        <v>2264.3000000000002</v>
      </c>
      <c r="E235" s="24">
        <v>0</v>
      </c>
      <c r="F235" s="24">
        <v>0</v>
      </c>
      <c r="G235" s="24">
        <v>0</v>
      </c>
      <c r="H235" s="24">
        <f>H246</f>
        <v>2264.3000000000002</v>
      </c>
      <c r="I235" s="24">
        <v>0</v>
      </c>
      <c r="J235" s="24">
        <v>0</v>
      </c>
      <c r="K235" s="24">
        <v>0</v>
      </c>
      <c r="L235" s="39"/>
      <c r="M235" s="41"/>
      <c r="N235" s="41"/>
      <c r="AI235" s="12" t="s">
        <v>77</v>
      </c>
      <c r="AJ235" s="12"/>
      <c r="AK235" s="12"/>
      <c r="AL235" s="12"/>
      <c r="AM235" s="13"/>
      <c r="AN235" s="13"/>
      <c r="AO235" s="15"/>
    </row>
    <row r="236" spans="1:41" s="4" customFormat="1" ht="15.75" customHeight="1" x14ac:dyDescent="0.2">
      <c r="A236" s="39">
        <v>220</v>
      </c>
      <c r="B236" s="18" t="s">
        <v>31</v>
      </c>
      <c r="C236" s="19"/>
      <c r="D236" s="24">
        <f>SUM(E236:K236)</f>
        <v>3825.77</v>
      </c>
      <c r="E236" s="24">
        <f>E237+E238</f>
        <v>370.81</v>
      </c>
      <c r="F236" s="24">
        <f t="shared" ref="F236:K236" si="79">F237+F238</f>
        <v>704.36</v>
      </c>
      <c r="G236" s="24">
        <f t="shared" si="79"/>
        <v>0</v>
      </c>
      <c r="H236" s="24">
        <f>H237+H238</f>
        <v>1463.7999999999997</v>
      </c>
      <c r="I236" s="24">
        <f t="shared" si="79"/>
        <v>493.4</v>
      </c>
      <c r="J236" s="24">
        <f t="shared" si="79"/>
        <v>493.4</v>
      </c>
      <c r="K236" s="24">
        <f t="shared" si="79"/>
        <v>300</v>
      </c>
      <c r="L236" s="39"/>
      <c r="M236" s="41"/>
      <c r="N236" s="41"/>
      <c r="AJ236" s="12"/>
      <c r="AK236" s="12"/>
      <c r="AL236" s="12"/>
      <c r="AM236" s="13"/>
      <c r="AN236" s="13"/>
      <c r="AO236" s="15"/>
    </row>
    <row r="237" spans="1:41" s="4" customFormat="1" ht="15.75" customHeight="1" x14ac:dyDescent="0.2">
      <c r="A237" s="39">
        <v>221</v>
      </c>
      <c r="B237" s="18"/>
      <c r="C237" s="19" t="s">
        <v>100</v>
      </c>
      <c r="D237" s="24">
        <f>SUM(E237:K237)</f>
        <v>2855.3700000000003</v>
      </c>
      <c r="E237" s="24">
        <v>370.81</v>
      </c>
      <c r="F237" s="24">
        <v>704.36</v>
      </c>
      <c r="G237" s="24">
        <v>0</v>
      </c>
      <c r="H237" s="24">
        <v>493.4</v>
      </c>
      <c r="I237" s="24">
        <v>493.4</v>
      </c>
      <c r="J237" s="24">
        <v>493.4</v>
      </c>
      <c r="K237" s="24">
        <v>300</v>
      </c>
      <c r="L237" s="39"/>
      <c r="M237" s="36"/>
      <c r="N237" s="36"/>
      <c r="AJ237" s="12"/>
      <c r="AK237" s="12"/>
      <c r="AL237" s="12"/>
      <c r="AM237" s="13"/>
      <c r="AN237" s="13"/>
      <c r="AO237" s="15"/>
    </row>
    <row r="238" spans="1:41" s="4" customFormat="1" ht="15.75" customHeight="1" x14ac:dyDescent="0.2">
      <c r="A238" s="39">
        <v>222</v>
      </c>
      <c r="B238" s="18"/>
      <c r="C238" s="19" t="s">
        <v>51</v>
      </c>
      <c r="D238" s="24">
        <f>SUM(E238:K238)</f>
        <v>970.39999999999964</v>
      </c>
      <c r="E238" s="24">
        <v>0</v>
      </c>
      <c r="F238" s="24">
        <v>0</v>
      </c>
      <c r="G238" s="24">
        <v>0</v>
      </c>
      <c r="H238" s="24">
        <f>H247</f>
        <v>970.39999999999964</v>
      </c>
      <c r="I238" s="24">
        <v>0</v>
      </c>
      <c r="J238" s="24">
        <v>0</v>
      </c>
      <c r="K238" s="24">
        <v>0</v>
      </c>
      <c r="L238" s="39"/>
      <c r="M238" s="36"/>
      <c r="N238" s="36"/>
      <c r="AJ238" s="12"/>
      <c r="AK238" s="12"/>
      <c r="AL238" s="12"/>
      <c r="AM238" s="13"/>
      <c r="AN238" s="13"/>
      <c r="AO238" s="15"/>
    </row>
    <row r="239" spans="1:41" s="4" customFormat="1" ht="48" customHeight="1" x14ac:dyDescent="0.2">
      <c r="A239" s="39">
        <v>223</v>
      </c>
      <c r="B239" s="18" t="s">
        <v>32</v>
      </c>
      <c r="C239" s="19"/>
      <c r="D239" s="24">
        <f>H239</f>
        <v>970.4</v>
      </c>
      <c r="E239" s="24"/>
      <c r="F239" s="24"/>
      <c r="G239" s="24"/>
      <c r="H239" s="24">
        <f>H248</f>
        <v>970.4</v>
      </c>
      <c r="I239" s="24"/>
      <c r="J239" s="24"/>
      <c r="K239" s="24"/>
      <c r="L239" s="39"/>
      <c r="M239" s="36"/>
      <c r="N239" s="36"/>
      <c r="AJ239" s="12"/>
      <c r="AK239" s="12"/>
      <c r="AL239" s="12"/>
      <c r="AM239" s="13"/>
      <c r="AN239" s="13"/>
      <c r="AO239" s="15"/>
    </row>
    <row r="240" spans="1:41" s="4" customFormat="1" ht="15.75" customHeight="1" x14ac:dyDescent="0.2">
      <c r="A240" s="39">
        <v>224</v>
      </c>
      <c r="B240" s="36" t="s">
        <v>33</v>
      </c>
      <c r="C240" s="36"/>
      <c r="D240" s="24">
        <f t="shared" si="78"/>
        <v>0</v>
      </c>
      <c r="E240" s="24">
        <v>0</v>
      </c>
      <c r="F240" s="24">
        <v>0</v>
      </c>
      <c r="G240" s="24">
        <v>0</v>
      </c>
      <c r="H240" s="24">
        <v>0</v>
      </c>
      <c r="I240" s="24">
        <v>0</v>
      </c>
      <c r="J240" s="24">
        <v>0</v>
      </c>
      <c r="K240" s="24">
        <v>0</v>
      </c>
      <c r="L240" s="39"/>
      <c r="M240" s="41"/>
      <c r="N240" s="41"/>
      <c r="AI240" s="12"/>
      <c r="AJ240" s="12"/>
      <c r="AK240" s="12"/>
      <c r="AL240" s="12"/>
      <c r="AM240" s="13"/>
      <c r="AN240" s="13"/>
      <c r="AO240" s="15"/>
    </row>
    <row r="241" spans="1:41" s="4" customFormat="1" ht="15.75" customHeight="1" x14ac:dyDescent="0.2">
      <c r="A241" s="39">
        <v>225</v>
      </c>
      <c r="B241" s="22" t="s">
        <v>34</v>
      </c>
      <c r="C241" s="36"/>
      <c r="D241" s="24">
        <f t="shared" ref="D241:D243" si="80">SUM(E241:J241)</f>
        <v>0</v>
      </c>
      <c r="E241" s="24"/>
      <c r="F241" s="24"/>
      <c r="G241" s="24"/>
      <c r="H241" s="24"/>
      <c r="I241" s="24"/>
      <c r="J241" s="24"/>
      <c r="K241" s="24"/>
      <c r="L241" s="39"/>
      <c r="M241" s="36"/>
      <c r="N241" s="36"/>
      <c r="AI241" s="12"/>
      <c r="AJ241" s="12"/>
      <c r="AK241" s="12"/>
      <c r="AL241" s="12"/>
      <c r="AM241" s="13"/>
      <c r="AN241" s="13"/>
      <c r="AO241" s="15"/>
    </row>
    <row r="242" spans="1:41" s="4" customFormat="1" ht="31.5" customHeight="1" x14ac:dyDescent="0.2">
      <c r="A242" s="39">
        <v>226</v>
      </c>
      <c r="B242" s="40" t="s">
        <v>35</v>
      </c>
      <c r="C242" s="40"/>
      <c r="D242" s="24">
        <f t="shared" si="80"/>
        <v>2264.3000000000002</v>
      </c>
      <c r="E242" s="24"/>
      <c r="F242" s="24"/>
      <c r="G242" s="24"/>
      <c r="H242" s="24">
        <v>2264.3000000000002</v>
      </c>
      <c r="I242" s="24"/>
      <c r="J242" s="24"/>
      <c r="K242" s="24"/>
      <c r="L242" s="39"/>
      <c r="M242" s="36"/>
      <c r="N242" s="36"/>
      <c r="AI242" s="12"/>
      <c r="AJ242" s="12"/>
      <c r="AK242" s="12"/>
      <c r="AL242" s="12"/>
      <c r="AM242" s="13"/>
      <c r="AN242" s="13"/>
      <c r="AO242" s="15"/>
    </row>
    <row r="243" spans="1:41" s="4" customFormat="1" ht="31.5" customHeight="1" x14ac:dyDescent="0.2">
      <c r="A243" s="39">
        <v>227</v>
      </c>
      <c r="B243" s="40" t="s">
        <v>36</v>
      </c>
      <c r="C243" s="40"/>
      <c r="D243" s="24">
        <f t="shared" si="80"/>
        <v>0</v>
      </c>
      <c r="E243" s="24"/>
      <c r="F243" s="24"/>
      <c r="G243" s="24"/>
      <c r="H243" s="24"/>
      <c r="I243" s="24"/>
      <c r="J243" s="24"/>
      <c r="K243" s="24"/>
      <c r="L243" s="39"/>
      <c r="M243" s="36"/>
      <c r="N243" s="36"/>
      <c r="AI243" s="12"/>
      <c r="AJ243" s="12"/>
      <c r="AK243" s="12"/>
      <c r="AL243" s="12"/>
      <c r="AM243" s="13"/>
      <c r="AN243" s="13"/>
      <c r="AO243" s="15"/>
    </row>
    <row r="244" spans="1:41" s="4" customFormat="1" ht="77.25" customHeight="1" x14ac:dyDescent="0.2">
      <c r="A244" s="39">
        <v>228</v>
      </c>
      <c r="B244" s="36" t="s">
        <v>99</v>
      </c>
      <c r="C244" s="19" t="s">
        <v>90</v>
      </c>
      <c r="D244" s="24">
        <f>D245+D246+D247+D249</f>
        <v>3234.7</v>
      </c>
      <c r="E244" s="24">
        <f t="shared" ref="E244:K244" si="81">E245+E246+E247+E249</f>
        <v>0</v>
      </c>
      <c r="F244" s="24">
        <f t="shared" si="81"/>
        <v>0</v>
      </c>
      <c r="G244" s="24">
        <f t="shared" si="81"/>
        <v>0</v>
      </c>
      <c r="H244" s="24">
        <f t="shared" si="81"/>
        <v>3234.7</v>
      </c>
      <c r="I244" s="24">
        <f t="shared" si="81"/>
        <v>0</v>
      </c>
      <c r="J244" s="24">
        <f t="shared" si="81"/>
        <v>0</v>
      </c>
      <c r="K244" s="24">
        <f t="shared" si="81"/>
        <v>0</v>
      </c>
      <c r="L244" s="39" t="s">
        <v>76</v>
      </c>
      <c r="M244" s="36"/>
      <c r="N244" s="36"/>
      <c r="AI244" s="24">
        <f>SUM(AI245:AI247)</f>
        <v>3234.7</v>
      </c>
      <c r="AJ244" s="12"/>
      <c r="AK244" s="12"/>
      <c r="AL244" s="12"/>
      <c r="AM244" s="13"/>
      <c r="AN244" s="13"/>
      <c r="AO244" s="15"/>
    </row>
    <row r="245" spans="1:41" s="4" customFormat="1" ht="15.75" customHeight="1" x14ac:dyDescent="0.2">
      <c r="A245" s="39">
        <v>229</v>
      </c>
      <c r="B245" s="36" t="s">
        <v>29</v>
      </c>
      <c r="C245" s="39"/>
      <c r="D245" s="24">
        <f>SUM(E245:K245)</f>
        <v>0</v>
      </c>
      <c r="E245" s="24">
        <v>0</v>
      </c>
      <c r="F245" s="24">
        <v>0</v>
      </c>
      <c r="G245" s="24">
        <v>0</v>
      </c>
      <c r="H245" s="24">
        <v>0</v>
      </c>
      <c r="I245" s="24">
        <v>0</v>
      </c>
      <c r="J245" s="24">
        <v>0</v>
      </c>
      <c r="K245" s="24">
        <v>0</v>
      </c>
      <c r="L245" s="39"/>
      <c r="M245" s="36"/>
      <c r="N245" s="36"/>
      <c r="AI245" s="24">
        <v>0</v>
      </c>
      <c r="AJ245" s="12"/>
      <c r="AK245" s="12"/>
      <c r="AL245" s="12"/>
      <c r="AM245" s="13"/>
      <c r="AN245" s="13"/>
      <c r="AO245" s="15"/>
    </row>
    <row r="246" spans="1:41" s="4" customFormat="1" ht="15.75" customHeight="1" x14ac:dyDescent="0.2">
      <c r="A246" s="39">
        <v>230</v>
      </c>
      <c r="B246" s="36" t="s">
        <v>30</v>
      </c>
      <c r="C246" s="39"/>
      <c r="D246" s="24">
        <f t="shared" ref="D246" si="82">SUM(E246:K246)</f>
        <v>2264.3000000000002</v>
      </c>
      <c r="E246" s="24">
        <v>0</v>
      </c>
      <c r="F246" s="24">
        <v>0</v>
      </c>
      <c r="G246" s="24">
        <v>0</v>
      </c>
      <c r="H246" s="24">
        <v>2264.3000000000002</v>
      </c>
      <c r="I246" s="24">
        <v>0</v>
      </c>
      <c r="J246" s="24">
        <v>0</v>
      </c>
      <c r="K246" s="24">
        <v>0</v>
      </c>
      <c r="L246" s="39"/>
      <c r="M246" s="36"/>
      <c r="N246" s="36"/>
      <c r="AI246" s="24">
        <v>2264.3000000000002</v>
      </c>
      <c r="AJ246" s="12"/>
      <c r="AK246" s="12"/>
      <c r="AL246" s="12"/>
      <c r="AM246" s="13"/>
      <c r="AN246" s="13"/>
      <c r="AO246" s="15"/>
    </row>
    <row r="247" spans="1:41" s="4" customFormat="1" ht="15.75" customHeight="1" x14ac:dyDescent="0.2">
      <c r="A247" s="39">
        <v>231</v>
      </c>
      <c r="B247" s="36" t="s">
        <v>31</v>
      </c>
      <c r="C247" s="39"/>
      <c r="D247" s="24">
        <f>SUM(E247:K247)</f>
        <v>970.39999999999964</v>
      </c>
      <c r="E247" s="24">
        <v>0</v>
      </c>
      <c r="F247" s="24">
        <v>0</v>
      </c>
      <c r="G247" s="24">
        <v>0</v>
      </c>
      <c r="H247" s="24">
        <f>3234.7-2264.3</f>
        <v>970.39999999999964</v>
      </c>
      <c r="I247" s="24">
        <v>0</v>
      </c>
      <c r="J247" s="24">
        <v>0</v>
      </c>
      <c r="K247" s="24">
        <v>0</v>
      </c>
      <c r="L247" s="39"/>
      <c r="M247" s="36"/>
      <c r="N247" s="36"/>
      <c r="AI247" s="24">
        <f>3234.7-2264.3</f>
        <v>970.39999999999964</v>
      </c>
      <c r="AJ247" s="12"/>
      <c r="AK247" s="12"/>
      <c r="AL247" s="12"/>
      <c r="AM247" s="13"/>
      <c r="AN247" s="13"/>
      <c r="AO247" s="15"/>
    </row>
    <row r="248" spans="1:41" s="4" customFormat="1" ht="45.75" customHeight="1" x14ac:dyDescent="0.2">
      <c r="A248" s="39">
        <v>232</v>
      </c>
      <c r="B248" s="36" t="s">
        <v>32</v>
      </c>
      <c r="C248" s="39"/>
      <c r="D248" s="24">
        <f>SUM(E248:K248)</f>
        <v>970.4</v>
      </c>
      <c r="E248" s="24"/>
      <c r="F248" s="24"/>
      <c r="G248" s="24"/>
      <c r="H248" s="24">
        <v>970.4</v>
      </c>
      <c r="I248" s="24"/>
      <c r="J248" s="24"/>
      <c r="K248" s="24"/>
      <c r="L248" s="39"/>
      <c r="M248" s="36"/>
      <c r="N248" s="36"/>
      <c r="AI248" s="34"/>
      <c r="AJ248" s="12"/>
      <c r="AK248" s="12"/>
      <c r="AL248" s="12"/>
      <c r="AM248" s="13"/>
      <c r="AN248" s="13"/>
      <c r="AO248" s="15"/>
    </row>
    <row r="249" spans="1:41" s="4" customFormat="1" ht="15.75" customHeight="1" x14ac:dyDescent="0.2">
      <c r="A249" s="39">
        <v>233</v>
      </c>
      <c r="B249" s="36" t="s">
        <v>33</v>
      </c>
      <c r="C249" s="36"/>
      <c r="D249" s="24">
        <f t="shared" ref="D249" si="83">SUM(E249:K249)</f>
        <v>0</v>
      </c>
      <c r="E249" s="24">
        <v>0</v>
      </c>
      <c r="F249" s="24">
        <v>0</v>
      </c>
      <c r="G249" s="24">
        <v>0</v>
      </c>
      <c r="H249" s="24">
        <v>0</v>
      </c>
      <c r="I249" s="24">
        <v>0</v>
      </c>
      <c r="J249" s="24">
        <v>0</v>
      </c>
      <c r="K249" s="24">
        <v>0</v>
      </c>
      <c r="L249" s="39"/>
      <c r="M249" s="36"/>
      <c r="N249" s="36"/>
      <c r="AI249" s="12"/>
      <c r="AJ249" s="12"/>
      <c r="AK249" s="12"/>
      <c r="AL249" s="12"/>
      <c r="AM249" s="13"/>
      <c r="AN249" s="13"/>
      <c r="AO249" s="15"/>
    </row>
    <row r="250" spans="1:41" s="4" customFormat="1" ht="15.75" customHeight="1" x14ac:dyDescent="0.2">
      <c r="A250" s="39">
        <v>234</v>
      </c>
      <c r="B250" s="22" t="s">
        <v>34</v>
      </c>
      <c r="C250" s="36"/>
      <c r="D250" s="24">
        <f t="shared" ref="D250:D252" si="84">SUM(E250:J250)</f>
        <v>0</v>
      </c>
      <c r="E250" s="24"/>
      <c r="F250" s="24"/>
      <c r="G250" s="24"/>
      <c r="H250" s="24"/>
      <c r="I250" s="24"/>
      <c r="J250" s="24"/>
      <c r="K250" s="24"/>
      <c r="L250" s="39"/>
      <c r="M250" s="36"/>
      <c r="N250" s="36"/>
      <c r="AI250" s="12"/>
      <c r="AJ250" s="12"/>
      <c r="AK250" s="12"/>
      <c r="AL250" s="12"/>
      <c r="AM250" s="13"/>
      <c r="AN250" s="13"/>
      <c r="AO250" s="15"/>
    </row>
    <row r="251" spans="1:41" s="4" customFormat="1" ht="31.5" customHeight="1" x14ac:dyDescent="0.2">
      <c r="A251" s="39">
        <v>235</v>
      </c>
      <c r="B251" s="40" t="s">
        <v>35</v>
      </c>
      <c r="C251" s="40"/>
      <c r="D251" s="24">
        <f t="shared" si="84"/>
        <v>2264.3000000000002</v>
      </c>
      <c r="E251" s="24"/>
      <c r="F251" s="24"/>
      <c r="G251" s="24"/>
      <c r="H251" s="24">
        <v>2264.3000000000002</v>
      </c>
      <c r="I251" s="24"/>
      <c r="J251" s="24"/>
      <c r="K251" s="24"/>
      <c r="L251" s="39"/>
      <c r="M251" s="36"/>
      <c r="N251" s="36"/>
      <c r="AI251" s="12"/>
      <c r="AJ251" s="12"/>
      <c r="AK251" s="12"/>
      <c r="AL251" s="12"/>
      <c r="AM251" s="13"/>
      <c r="AN251" s="13"/>
      <c r="AO251" s="15"/>
    </row>
    <row r="252" spans="1:41" s="4" customFormat="1" ht="31.5" customHeight="1" x14ac:dyDescent="0.2">
      <c r="A252" s="39">
        <v>236</v>
      </c>
      <c r="B252" s="40" t="s">
        <v>36</v>
      </c>
      <c r="C252" s="40"/>
      <c r="D252" s="24">
        <f t="shared" si="84"/>
        <v>0</v>
      </c>
      <c r="E252" s="24"/>
      <c r="F252" s="24"/>
      <c r="G252" s="24"/>
      <c r="H252" s="24"/>
      <c r="I252" s="24"/>
      <c r="J252" s="24"/>
      <c r="K252" s="24"/>
      <c r="L252" s="39"/>
      <c r="M252" s="36"/>
      <c r="N252" s="36"/>
      <c r="AI252" s="12"/>
      <c r="AJ252" s="12"/>
      <c r="AK252" s="12"/>
      <c r="AL252" s="12"/>
      <c r="AM252" s="13"/>
      <c r="AN252" s="13"/>
      <c r="AO252" s="15"/>
    </row>
    <row r="253" spans="1:41" s="4" customFormat="1" ht="66" customHeight="1" x14ac:dyDescent="0.2">
      <c r="A253" s="39">
        <v>237</v>
      </c>
      <c r="B253" s="36" t="s">
        <v>78</v>
      </c>
      <c r="C253" s="31" t="s">
        <v>79</v>
      </c>
      <c r="D253" s="24">
        <f>SUM(D254:D257)</f>
        <v>3400</v>
      </c>
      <c r="E253" s="24">
        <f t="shared" ref="E253:I253" si="85">SUM(E254:E257)</f>
        <v>3400</v>
      </c>
      <c r="F253" s="24">
        <f t="shared" si="85"/>
        <v>0</v>
      </c>
      <c r="G253" s="24">
        <f t="shared" si="85"/>
        <v>0</v>
      </c>
      <c r="H253" s="24">
        <f t="shared" si="85"/>
        <v>0</v>
      </c>
      <c r="I253" s="24">
        <f t="shared" si="85"/>
        <v>0</v>
      </c>
      <c r="J253" s="24">
        <f>SUM(J254:J257)</f>
        <v>0</v>
      </c>
      <c r="K253" s="24">
        <f>SUM(K254:K257)</f>
        <v>0</v>
      </c>
      <c r="L253" s="39" t="s">
        <v>80</v>
      </c>
      <c r="M253" s="41"/>
      <c r="N253" s="41"/>
      <c r="AI253" s="12"/>
      <c r="AJ253" s="12"/>
      <c r="AK253" s="12"/>
      <c r="AL253" s="12"/>
      <c r="AM253" s="13"/>
      <c r="AN253" s="13"/>
      <c r="AO253" s="15"/>
    </row>
    <row r="254" spans="1:41" s="4" customFormat="1" ht="15.75" customHeight="1" x14ac:dyDescent="0.2">
      <c r="A254" s="39">
        <v>238</v>
      </c>
      <c r="B254" s="36" t="s">
        <v>29</v>
      </c>
      <c r="C254" s="36"/>
      <c r="D254" s="24">
        <f>SUM(E254:K254)</f>
        <v>0</v>
      </c>
      <c r="E254" s="24">
        <v>0</v>
      </c>
      <c r="F254" s="24">
        <v>0</v>
      </c>
      <c r="G254" s="24">
        <v>0</v>
      </c>
      <c r="H254" s="24">
        <v>0</v>
      </c>
      <c r="I254" s="24">
        <v>0</v>
      </c>
      <c r="J254" s="24">
        <v>0</v>
      </c>
      <c r="K254" s="24">
        <v>0</v>
      </c>
      <c r="L254" s="39"/>
      <c r="M254" s="36"/>
      <c r="N254" s="36"/>
      <c r="AI254" s="12"/>
      <c r="AJ254" s="12"/>
      <c r="AK254" s="12"/>
      <c r="AL254" s="12"/>
      <c r="AM254" s="13"/>
      <c r="AN254" s="13"/>
      <c r="AO254" s="15"/>
    </row>
    <row r="255" spans="1:41" s="4" customFormat="1" ht="15.75" customHeight="1" x14ac:dyDescent="0.2">
      <c r="A255" s="39">
        <v>239</v>
      </c>
      <c r="B255" s="36" t="s">
        <v>30</v>
      </c>
      <c r="C255" s="36"/>
      <c r="D255" s="24">
        <f t="shared" ref="D255:D257" si="86">SUM(E255:K255)</f>
        <v>0</v>
      </c>
      <c r="E255" s="24">
        <v>0</v>
      </c>
      <c r="F255" s="24">
        <v>0</v>
      </c>
      <c r="G255" s="24">
        <v>0</v>
      </c>
      <c r="H255" s="24">
        <v>0</v>
      </c>
      <c r="I255" s="24">
        <v>0</v>
      </c>
      <c r="J255" s="24">
        <v>0</v>
      </c>
      <c r="K255" s="24">
        <v>0</v>
      </c>
      <c r="L255" s="39"/>
      <c r="M255" s="41"/>
      <c r="N255" s="41"/>
      <c r="AI255" s="12"/>
      <c r="AJ255" s="12"/>
      <c r="AK255" s="12"/>
      <c r="AL255" s="12"/>
      <c r="AM255" s="13"/>
      <c r="AN255" s="13"/>
      <c r="AO255" s="15"/>
    </row>
    <row r="256" spans="1:41" s="4" customFormat="1" ht="15.75" customHeight="1" x14ac:dyDescent="0.2">
      <c r="A256" s="39">
        <v>240</v>
      </c>
      <c r="B256" s="36" t="s">
        <v>31</v>
      </c>
      <c r="C256" s="36"/>
      <c r="D256" s="24">
        <f t="shared" si="86"/>
        <v>3400</v>
      </c>
      <c r="E256" s="24">
        <v>3400</v>
      </c>
      <c r="F256" s="24">
        <v>0</v>
      </c>
      <c r="G256" s="24">
        <v>0</v>
      </c>
      <c r="H256" s="24">
        <v>0</v>
      </c>
      <c r="I256" s="24">
        <v>0</v>
      </c>
      <c r="J256" s="24">
        <v>0</v>
      </c>
      <c r="K256" s="24">
        <v>0</v>
      </c>
      <c r="L256" s="39"/>
      <c r="M256" s="41"/>
      <c r="N256" s="41"/>
      <c r="AI256" s="12"/>
      <c r="AJ256" s="12"/>
      <c r="AK256" s="12"/>
      <c r="AL256" s="12"/>
      <c r="AM256" s="13"/>
      <c r="AN256" s="13"/>
      <c r="AO256" s="15"/>
    </row>
    <row r="257" spans="1:41" s="4" customFormat="1" ht="15.75" customHeight="1" x14ac:dyDescent="0.2">
      <c r="A257" s="39">
        <v>241</v>
      </c>
      <c r="B257" s="36" t="s">
        <v>33</v>
      </c>
      <c r="C257" s="36"/>
      <c r="D257" s="24">
        <f t="shared" si="86"/>
        <v>0</v>
      </c>
      <c r="E257" s="24">
        <v>0</v>
      </c>
      <c r="F257" s="24">
        <v>0</v>
      </c>
      <c r="G257" s="24">
        <v>0</v>
      </c>
      <c r="H257" s="24">
        <v>0</v>
      </c>
      <c r="I257" s="24">
        <v>0</v>
      </c>
      <c r="J257" s="24">
        <v>0</v>
      </c>
      <c r="K257" s="24">
        <v>0</v>
      </c>
      <c r="L257" s="39"/>
      <c r="M257" s="36"/>
      <c r="N257" s="36"/>
      <c r="AI257" s="12"/>
      <c r="AJ257" s="12"/>
      <c r="AK257" s="12"/>
      <c r="AL257" s="12"/>
      <c r="AM257" s="13"/>
      <c r="AN257" s="13"/>
      <c r="AO257" s="15"/>
    </row>
    <row r="258" spans="1:41" s="4" customFormat="1" ht="15.75" customHeight="1" x14ac:dyDescent="0.2">
      <c r="A258" s="39">
        <v>242</v>
      </c>
      <c r="B258" s="22" t="s">
        <v>34</v>
      </c>
      <c r="C258" s="36"/>
      <c r="D258" s="24">
        <f t="shared" ref="D258:D260" si="87">SUM(E258:J258)</f>
        <v>0</v>
      </c>
      <c r="E258" s="24"/>
      <c r="F258" s="24"/>
      <c r="G258" s="24"/>
      <c r="H258" s="24"/>
      <c r="I258" s="24"/>
      <c r="J258" s="24"/>
      <c r="K258" s="24"/>
      <c r="L258" s="39"/>
      <c r="M258" s="36"/>
      <c r="N258" s="36"/>
      <c r="AI258" s="12"/>
      <c r="AJ258" s="12"/>
      <c r="AK258" s="12"/>
      <c r="AL258" s="12"/>
      <c r="AM258" s="13"/>
      <c r="AN258" s="13"/>
      <c r="AO258" s="15"/>
    </row>
    <row r="259" spans="1:41" s="4" customFormat="1" ht="31.5" customHeight="1" x14ac:dyDescent="0.2">
      <c r="A259" s="39">
        <v>243</v>
      </c>
      <c r="B259" s="43" t="s">
        <v>35</v>
      </c>
      <c r="C259" s="44"/>
      <c r="D259" s="24">
        <f t="shared" si="87"/>
        <v>0</v>
      </c>
      <c r="E259" s="24"/>
      <c r="F259" s="24"/>
      <c r="G259" s="24"/>
      <c r="H259" s="24"/>
      <c r="I259" s="24"/>
      <c r="J259" s="24"/>
      <c r="K259" s="24"/>
      <c r="L259" s="39"/>
      <c r="M259" s="36"/>
      <c r="N259" s="36"/>
      <c r="AI259" s="12"/>
      <c r="AJ259" s="12"/>
      <c r="AK259" s="12"/>
      <c r="AL259" s="12"/>
      <c r="AM259" s="13"/>
      <c r="AN259" s="13"/>
      <c r="AO259" s="15"/>
    </row>
    <row r="260" spans="1:41" s="4" customFormat="1" ht="31.5" customHeight="1" x14ac:dyDescent="0.2">
      <c r="A260" s="39">
        <v>244</v>
      </c>
      <c r="B260" s="43" t="s">
        <v>36</v>
      </c>
      <c r="C260" s="44"/>
      <c r="D260" s="24">
        <f t="shared" si="87"/>
        <v>0</v>
      </c>
      <c r="E260" s="24"/>
      <c r="F260" s="24"/>
      <c r="G260" s="24"/>
      <c r="H260" s="24"/>
      <c r="I260" s="24"/>
      <c r="J260" s="24"/>
      <c r="K260" s="24"/>
      <c r="L260" s="39"/>
      <c r="M260" s="36"/>
      <c r="N260" s="36"/>
      <c r="AI260" s="12"/>
      <c r="AJ260" s="12"/>
      <c r="AK260" s="12"/>
      <c r="AL260" s="12"/>
      <c r="AM260" s="13"/>
      <c r="AN260" s="13"/>
      <c r="AO260" s="15"/>
    </row>
    <row r="261" spans="1:41" s="4" customFormat="1" ht="66.75" customHeight="1" x14ac:dyDescent="0.2">
      <c r="A261" s="39">
        <v>245</v>
      </c>
      <c r="B261" s="36" t="s">
        <v>81</v>
      </c>
      <c r="C261" s="19" t="s">
        <v>54</v>
      </c>
      <c r="D261" s="24">
        <f>SUM(D262:D265)</f>
        <v>0</v>
      </c>
      <c r="E261" s="24">
        <f t="shared" ref="E261:K261" si="88">SUM(E262:E265)</f>
        <v>0</v>
      </c>
      <c r="F261" s="24">
        <f t="shared" si="88"/>
        <v>0</v>
      </c>
      <c r="G261" s="24">
        <f t="shared" si="88"/>
        <v>0</v>
      </c>
      <c r="H261" s="24">
        <f t="shared" si="88"/>
        <v>0</v>
      </c>
      <c r="I261" s="24">
        <f t="shared" si="88"/>
        <v>0</v>
      </c>
      <c r="J261" s="24">
        <f t="shared" si="88"/>
        <v>0</v>
      </c>
      <c r="K261" s="24">
        <f t="shared" si="88"/>
        <v>0</v>
      </c>
      <c r="L261" s="39" t="s">
        <v>82</v>
      </c>
      <c r="M261" s="41"/>
      <c r="N261" s="41"/>
      <c r="AI261" s="12"/>
      <c r="AJ261" s="12"/>
      <c r="AK261" s="12"/>
      <c r="AL261" s="12"/>
      <c r="AM261" s="13"/>
      <c r="AN261" s="13"/>
      <c r="AO261" s="15"/>
    </row>
    <row r="262" spans="1:41" s="4" customFormat="1" ht="15.75" customHeight="1" x14ac:dyDescent="0.2">
      <c r="A262" s="39">
        <v>246</v>
      </c>
      <c r="B262" s="36" t="s">
        <v>29</v>
      </c>
      <c r="C262" s="36"/>
      <c r="D262" s="24">
        <f>SUM(E262:K262)</f>
        <v>0</v>
      </c>
      <c r="E262" s="24">
        <v>0</v>
      </c>
      <c r="F262" s="24">
        <v>0</v>
      </c>
      <c r="G262" s="24">
        <v>0</v>
      </c>
      <c r="H262" s="24">
        <v>0</v>
      </c>
      <c r="I262" s="24">
        <v>0</v>
      </c>
      <c r="J262" s="24">
        <v>0</v>
      </c>
      <c r="K262" s="24">
        <v>0</v>
      </c>
      <c r="L262" s="39"/>
      <c r="M262" s="36"/>
      <c r="N262" s="36"/>
      <c r="AI262" s="12"/>
      <c r="AJ262" s="12"/>
      <c r="AK262" s="12"/>
      <c r="AL262" s="12"/>
      <c r="AM262" s="13"/>
      <c r="AN262" s="13"/>
      <c r="AO262" s="15"/>
    </row>
    <row r="263" spans="1:41" s="4" customFormat="1" ht="15.75" customHeight="1" x14ac:dyDescent="0.2">
      <c r="A263" s="39">
        <v>247</v>
      </c>
      <c r="B263" s="36" t="s">
        <v>30</v>
      </c>
      <c r="C263" s="36"/>
      <c r="D263" s="24">
        <f t="shared" ref="D263:D265" si="89">SUM(E263:K263)</f>
        <v>0</v>
      </c>
      <c r="E263" s="24">
        <v>0</v>
      </c>
      <c r="F263" s="24">
        <v>0</v>
      </c>
      <c r="G263" s="24">
        <v>0</v>
      </c>
      <c r="H263" s="24">
        <v>0</v>
      </c>
      <c r="I263" s="24">
        <v>0</v>
      </c>
      <c r="J263" s="24">
        <v>0</v>
      </c>
      <c r="K263" s="24">
        <v>0</v>
      </c>
      <c r="L263" s="39"/>
      <c r="M263" s="41"/>
      <c r="N263" s="41"/>
      <c r="AI263" s="12"/>
      <c r="AJ263" s="12"/>
      <c r="AK263" s="12"/>
      <c r="AL263" s="12"/>
      <c r="AM263" s="13"/>
      <c r="AN263" s="13"/>
      <c r="AO263" s="15"/>
    </row>
    <row r="264" spans="1:41" s="4" customFormat="1" ht="15.75" customHeight="1" x14ac:dyDescent="0.2">
      <c r="A264" s="39">
        <v>248</v>
      </c>
      <c r="B264" s="36" t="s">
        <v>31</v>
      </c>
      <c r="C264" s="36"/>
      <c r="D264" s="24">
        <f t="shared" si="89"/>
        <v>0</v>
      </c>
      <c r="E264" s="24">
        <v>0</v>
      </c>
      <c r="F264" s="24">
        <v>0</v>
      </c>
      <c r="G264" s="24">
        <v>0</v>
      </c>
      <c r="H264" s="24">
        <v>0</v>
      </c>
      <c r="I264" s="24">
        <v>0</v>
      </c>
      <c r="J264" s="24">
        <v>0</v>
      </c>
      <c r="K264" s="24">
        <v>0</v>
      </c>
      <c r="L264" s="39"/>
      <c r="M264" s="41"/>
      <c r="N264" s="41"/>
      <c r="AI264" s="12"/>
      <c r="AJ264" s="12"/>
      <c r="AK264" s="12"/>
      <c r="AL264" s="12"/>
      <c r="AM264" s="13"/>
      <c r="AN264" s="13"/>
      <c r="AO264" s="15"/>
    </row>
    <row r="265" spans="1:41" s="4" customFormat="1" ht="15.75" customHeight="1" x14ac:dyDescent="0.2">
      <c r="A265" s="39">
        <v>249</v>
      </c>
      <c r="B265" s="36" t="s">
        <v>33</v>
      </c>
      <c r="C265" s="36"/>
      <c r="D265" s="24">
        <f t="shared" si="89"/>
        <v>0</v>
      </c>
      <c r="E265" s="24">
        <v>0</v>
      </c>
      <c r="F265" s="24">
        <v>0</v>
      </c>
      <c r="G265" s="24">
        <v>0</v>
      </c>
      <c r="H265" s="24">
        <v>0</v>
      </c>
      <c r="I265" s="24">
        <v>0</v>
      </c>
      <c r="J265" s="24">
        <v>0</v>
      </c>
      <c r="K265" s="24">
        <v>0</v>
      </c>
      <c r="L265" s="39"/>
      <c r="M265" s="41"/>
      <c r="N265" s="41"/>
      <c r="AI265" s="12"/>
      <c r="AJ265" s="12"/>
      <c r="AK265" s="12"/>
      <c r="AL265" s="12"/>
      <c r="AM265" s="13"/>
      <c r="AN265" s="13"/>
      <c r="AO265" s="15"/>
    </row>
    <row r="266" spans="1:41" s="4" customFormat="1" ht="15.75" customHeight="1" x14ac:dyDescent="0.2">
      <c r="A266" s="39">
        <v>250</v>
      </c>
      <c r="B266" s="22" t="s">
        <v>34</v>
      </c>
      <c r="C266" s="36"/>
      <c r="D266" s="24">
        <f t="shared" ref="D266:D268" si="90">SUM(E266:J266)</f>
        <v>0</v>
      </c>
      <c r="E266" s="24"/>
      <c r="F266" s="24"/>
      <c r="G266" s="24"/>
      <c r="H266" s="24"/>
      <c r="I266" s="24"/>
      <c r="J266" s="24"/>
      <c r="K266" s="24"/>
      <c r="L266" s="39"/>
      <c r="M266" s="36"/>
      <c r="N266" s="36"/>
      <c r="AI266" s="12"/>
      <c r="AJ266" s="12"/>
      <c r="AK266" s="12"/>
      <c r="AL266" s="12"/>
      <c r="AM266" s="13"/>
      <c r="AN266" s="13"/>
      <c r="AO266" s="15"/>
    </row>
    <row r="267" spans="1:41" s="4" customFormat="1" ht="31.5" customHeight="1" x14ac:dyDescent="0.2">
      <c r="A267" s="39">
        <v>251</v>
      </c>
      <c r="B267" s="43" t="s">
        <v>35</v>
      </c>
      <c r="C267" s="44"/>
      <c r="D267" s="24">
        <f t="shared" si="90"/>
        <v>0</v>
      </c>
      <c r="E267" s="24"/>
      <c r="F267" s="24"/>
      <c r="G267" s="24"/>
      <c r="H267" s="24"/>
      <c r="I267" s="24"/>
      <c r="J267" s="24"/>
      <c r="K267" s="24"/>
      <c r="L267" s="39"/>
      <c r="M267" s="36"/>
      <c r="N267" s="36"/>
      <c r="AI267" s="12"/>
      <c r="AJ267" s="12"/>
      <c r="AK267" s="12"/>
      <c r="AL267" s="12"/>
      <c r="AM267" s="13"/>
      <c r="AN267" s="13"/>
      <c r="AO267" s="15"/>
    </row>
    <row r="268" spans="1:41" s="4" customFormat="1" ht="31.5" customHeight="1" x14ac:dyDescent="0.2">
      <c r="A268" s="39">
        <v>252</v>
      </c>
      <c r="B268" s="43" t="s">
        <v>36</v>
      </c>
      <c r="C268" s="44"/>
      <c r="D268" s="24">
        <f t="shared" si="90"/>
        <v>0</v>
      </c>
      <c r="E268" s="24"/>
      <c r="F268" s="24"/>
      <c r="G268" s="24"/>
      <c r="H268" s="24"/>
      <c r="I268" s="24"/>
      <c r="J268" s="24"/>
      <c r="K268" s="24"/>
      <c r="L268" s="39"/>
      <c r="M268" s="36"/>
      <c r="N268" s="36"/>
      <c r="AI268" s="12"/>
      <c r="AJ268" s="12"/>
      <c r="AK268" s="12"/>
      <c r="AL268" s="12"/>
      <c r="AM268" s="13"/>
      <c r="AN268" s="13"/>
      <c r="AO268" s="15"/>
    </row>
    <row r="269" spans="1:41" s="4" customFormat="1" ht="110.25" customHeight="1" x14ac:dyDescent="0.2">
      <c r="A269" s="39">
        <v>253</v>
      </c>
      <c r="B269" s="36" t="s">
        <v>83</v>
      </c>
      <c r="C269" s="19" t="s">
        <v>54</v>
      </c>
      <c r="D269" s="24">
        <f>SUM(D270:D273)</f>
        <v>44367.21</v>
      </c>
      <c r="E269" s="24">
        <f t="shared" ref="E269:K269" si="91">SUM(E270:E273)</f>
        <v>6365.6</v>
      </c>
      <c r="F269" s="24">
        <f t="shared" si="91"/>
        <v>6517.64</v>
      </c>
      <c r="G269" s="24">
        <f t="shared" si="91"/>
        <v>6452.51</v>
      </c>
      <c r="H269" s="24">
        <f t="shared" si="91"/>
        <v>6014.36</v>
      </c>
      <c r="I269" s="24">
        <f t="shared" si="91"/>
        <v>6288.5</v>
      </c>
      <c r="J269" s="24">
        <f t="shared" si="91"/>
        <v>6519.7</v>
      </c>
      <c r="K269" s="24">
        <f t="shared" si="91"/>
        <v>6208.9</v>
      </c>
      <c r="L269" s="39" t="s">
        <v>84</v>
      </c>
      <c r="M269" s="41"/>
      <c r="N269" s="41"/>
      <c r="AI269" s="12" t="s">
        <v>85</v>
      </c>
      <c r="AJ269" s="12"/>
      <c r="AK269" s="12"/>
      <c r="AL269" s="12"/>
      <c r="AM269" s="13"/>
      <c r="AN269" s="13"/>
      <c r="AO269" s="15"/>
    </row>
    <row r="270" spans="1:41" s="4" customFormat="1" ht="15.75" customHeight="1" x14ac:dyDescent="0.2">
      <c r="A270" s="39">
        <v>254</v>
      </c>
      <c r="B270" s="36" t="s">
        <v>29</v>
      </c>
      <c r="C270" s="39"/>
      <c r="D270" s="24">
        <f>SUM(E270:K270)</f>
        <v>0</v>
      </c>
      <c r="E270" s="24">
        <v>0</v>
      </c>
      <c r="F270" s="24">
        <v>0</v>
      </c>
      <c r="G270" s="24">
        <v>0</v>
      </c>
      <c r="H270" s="24">
        <v>0</v>
      </c>
      <c r="I270" s="24">
        <v>0</v>
      </c>
      <c r="J270" s="24">
        <v>0</v>
      </c>
      <c r="K270" s="24">
        <v>0</v>
      </c>
      <c r="L270" s="39"/>
      <c r="M270" s="36"/>
      <c r="N270" s="36"/>
      <c r="AI270" s="12"/>
      <c r="AJ270" s="12"/>
      <c r="AK270" s="12"/>
      <c r="AL270" s="12"/>
      <c r="AM270" s="13"/>
      <c r="AN270" s="13"/>
      <c r="AO270" s="15"/>
    </row>
    <row r="271" spans="1:41" s="4" customFormat="1" ht="15.75" customHeight="1" x14ac:dyDescent="0.2">
      <c r="A271" s="39">
        <v>255</v>
      </c>
      <c r="B271" s="36" t="s">
        <v>30</v>
      </c>
      <c r="C271" s="39"/>
      <c r="D271" s="24">
        <f t="shared" ref="D271:D273" si="92">SUM(E271:K271)</f>
        <v>0</v>
      </c>
      <c r="E271" s="24">
        <v>0</v>
      </c>
      <c r="F271" s="24">
        <v>0</v>
      </c>
      <c r="G271" s="24">
        <v>0</v>
      </c>
      <c r="H271" s="24">
        <v>0</v>
      </c>
      <c r="I271" s="24">
        <v>0</v>
      </c>
      <c r="J271" s="24">
        <v>0</v>
      </c>
      <c r="K271" s="24">
        <v>0</v>
      </c>
      <c r="L271" s="39"/>
      <c r="M271" s="41"/>
      <c r="N271" s="41"/>
      <c r="AI271" s="12"/>
      <c r="AJ271" s="12"/>
      <c r="AK271" s="12"/>
      <c r="AL271" s="12"/>
      <c r="AM271" s="13"/>
      <c r="AN271" s="13"/>
      <c r="AO271" s="15"/>
    </row>
    <row r="272" spans="1:41" s="4" customFormat="1" ht="15.75" customHeight="1" x14ac:dyDescent="0.2">
      <c r="A272" s="39">
        <v>256</v>
      </c>
      <c r="B272" s="36" t="s">
        <v>31</v>
      </c>
      <c r="C272" s="39"/>
      <c r="D272" s="24">
        <f t="shared" si="92"/>
        <v>44367.21</v>
      </c>
      <c r="E272" s="24">
        <v>6365.6</v>
      </c>
      <c r="F272" s="24">
        <v>6517.64</v>
      </c>
      <c r="G272" s="24">
        <v>6452.51</v>
      </c>
      <c r="H272" s="24">
        <v>6014.36</v>
      </c>
      <c r="I272" s="24">
        <v>6288.5</v>
      </c>
      <c r="J272" s="24">
        <v>6519.7</v>
      </c>
      <c r="K272" s="24">
        <v>6208.9</v>
      </c>
      <c r="L272" s="39"/>
      <c r="M272" s="41"/>
      <c r="N272" s="41"/>
      <c r="AI272" s="12"/>
      <c r="AJ272" s="12"/>
      <c r="AK272" s="12"/>
      <c r="AL272" s="12"/>
      <c r="AM272" s="13"/>
      <c r="AN272" s="13"/>
      <c r="AO272" s="15"/>
    </row>
    <row r="273" spans="1:41" s="4" customFormat="1" ht="15.75" customHeight="1" x14ac:dyDescent="0.2">
      <c r="A273" s="39">
        <v>257</v>
      </c>
      <c r="B273" s="36" t="s">
        <v>33</v>
      </c>
      <c r="C273" s="39"/>
      <c r="D273" s="24">
        <f t="shared" si="92"/>
        <v>0</v>
      </c>
      <c r="E273" s="24">
        <v>0</v>
      </c>
      <c r="F273" s="24">
        <v>0</v>
      </c>
      <c r="G273" s="24">
        <v>0</v>
      </c>
      <c r="H273" s="24">
        <v>0</v>
      </c>
      <c r="I273" s="24">
        <v>0</v>
      </c>
      <c r="J273" s="24">
        <v>0</v>
      </c>
      <c r="K273" s="24">
        <v>0</v>
      </c>
      <c r="L273" s="39"/>
      <c r="M273" s="36"/>
      <c r="N273" s="36"/>
      <c r="AI273" s="12"/>
      <c r="AJ273" s="12"/>
      <c r="AK273" s="12"/>
      <c r="AL273" s="12"/>
      <c r="AM273" s="13"/>
      <c r="AN273" s="13"/>
      <c r="AO273" s="15"/>
    </row>
    <row r="274" spans="1:41" s="4" customFormat="1" ht="15.75" customHeight="1" x14ac:dyDescent="0.2">
      <c r="A274" s="39">
        <v>258</v>
      </c>
      <c r="B274" s="22" t="s">
        <v>34</v>
      </c>
      <c r="C274" s="36"/>
      <c r="D274" s="24">
        <f t="shared" ref="D274:D276" si="93">SUM(E274:J274)</f>
        <v>0</v>
      </c>
      <c r="E274" s="24"/>
      <c r="F274" s="24"/>
      <c r="G274" s="24"/>
      <c r="H274" s="24"/>
      <c r="I274" s="24"/>
      <c r="J274" s="24"/>
      <c r="K274" s="24"/>
      <c r="L274" s="39"/>
      <c r="M274" s="36"/>
      <c r="N274" s="36"/>
      <c r="AI274" s="12"/>
      <c r="AJ274" s="12"/>
      <c r="AK274" s="12"/>
      <c r="AL274" s="12"/>
      <c r="AM274" s="13"/>
      <c r="AN274" s="13"/>
      <c r="AO274" s="15"/>
    </row>
    <row r="275" spans="1:41" s="4" customFormat="1" ht="31.5" customHeight="1" x14ac:dyDescent="0.2">
      <c r="A275" s="39">
        <v>259</v>
      </c>
      <c r="B275" s="43" t="s">
        <v>35</v>
      </c>
      <c r="C275" s="44"/>
      <c r="D275" s="24">
        <f t="shared" si="93"/>
        <v>0</v>
      </c>
      <c r="E275" s="24"/>
      <c r="F275" s="24"/>
      <c r="G275" s="24"/>
      <c r="H275" s="24"/>
      <c r="I275" s="24"/>
      <c r="J275" s="24"/>
      <c r="K275" s="24"/>
      <c r="L275" s="39"/>
      <c r="M275" s="36"/>
      <c r="N275" s="36"/>
      <c r="AI275" s="12"/>
      <c r="AJ275" s="12"/>
      <c r="AK275" s="12"/>
      <c r="AL275" s="12"/>
      <c r="AM275" s="13"/>
      <c r="AN275" s="13"/>
      <c r="AO275" s="15"/>
    </row>
    <row r="276" spans="1:41" s="4" customFormat="1" ht="31.5" customHeight="1" x14ac:dyDescent="0.2">
      <c r="A276" s="39">
        <v>260</v>
      </c>
      <c r="B276" s="43" t="s">
        <v>36</v>
      </c>
      <c r="C276" s="44"/>
      <c r="D276" s="24">
        <f t="shared" si="93"/>
        <v>0</v>
      </c>
      <c r="E276" s="24"/>
      <c r="F276" s="24"/>
      <c r="G276" s="24"/>
      <c r="H276" s="24"/>
      <c r="I276" s="24"/>
      <c r="J276" s="24"/>
      <c r="K276" s="24"/>
      <c r="L276" s="39"/>
      <c r="M276" s="36"/>
      <c r="N276" s="36"/>
      <c r="AI276" s="12"/>
      <c r="AJ276" s="12"/>
      <c r="AK276" s="12"/>
      <c r="AL276" s="12"/>
      <c r="AM276" s="13"/>
      <c r="AN276" s="13"/>
      <c r="AO276" s="15"/>
    </row>
    <row r="277" spans="1:41" s="4" customFormat="1" ht="81.75" customHeight="1" x14ac:dyDescent="0.2">
      <c r="A277" s="39">
        <v>261</v>
      </c>
      <c r="B277" s="36" t="s">
        <v>86</v>
      </c>
      <c r="C277" s="19" t="s">
        <v>54</v>
      </c>
      <c r="D277" s="24">
        <f>SUM(D278:D281)</f>
        <v>23434.3</v>
      </c>
      <c r="E277" s="24">
        <f t="shared" ref="E277:K277" si="94">SUM(E278:E281)</f>
        <v>3416.3</v>
      </c>
      <c r="F277" s="24">
        <f t="shared" si="94"/>
        <v>3393.1</v>
      </c>
      <c r="G277" s="24">
        <f t="shared" si="94"/>
        <v>3351.4</v>
      </c>
      <c r="H277" s="24">
        <f t="shared" si="94"/>
        <v>3312</v>
      </c>
      <c r="I277" s="24">
        <f t="shared" si="94"/>
        <v>3286.5</v>
      </c>
      <c r="J277" s="24">
        <f t="shared" si="94"/>
        <v>3268</v>
      </c>
      <c r="K277" s="24">
        <f t="shared" si="94"/>
        <v>3407</v>
      </c>
      <c r="L277" s="39" t="s">
        <v>87</v>
      </c>
      <c r="M277" s="41"/>
      <c r="N277" s="41"/>
      <c r="AI277" s="12" t="s">
        <v>88</v>
      </c>
      <c r="AJ277" s="12"/>
      <c r="AK277" s="12"/>
      <c r="AL277" s="12"/>
      <c r="AM277" s="13"/>
      <c r="AN277" s="13"/>
      <c r="AO277" s="15"/>
    </row>
    <row r="278" spans="1:41" s="4" customFormat="1" ht="15.75" customHeight="1" x14ac:dyDescent="0.2">
      <c r="A278" s="39">
        <v>262</v>
      </c>
      <c r="B278" s="36" t="s">
        <v>29</v>
      </c>
      <c r="C278" s="39"/>
      <c r="D278" s="24">
        <f>SUM(E278:K278)</f>
        <v>0</v>
      </c>
      <c r="E278" s="24">
        <v>0</v>
      </c>
      <c r="F278" s="24">
        <v>0</v>
      </c>
      <c r="G278" s="24">
        <v>0</v>
      </c>
      <c r="H278" s="24">
        <v>0</v>
      </c>
      <c r="I278" s="24">
        <v>0</v>
      </c>
      <c r="J278" s="24">
        <v>0</v>
      </c>
      <c r="K278" s="24">
        <v>0</v>
      </c>
      <c r="L278" s="39"/>
      <c r="M278" s="36"/>
      <c r="N278" s="36"/>
      <c r="AI278" s="12"/>
      <c r="AJ278" s="12"/>
      <c r="AK278" s="12"/>
      <c r="AL278" s="12"/>
      <c r="AM278" s="13"/>
      <c r="AN278" s="13"/>
      <c r="AO278" s="15"/>
    </row>
    <row r="279" spans="1:41" s="4" customFormat="1" ht="15.75" customHeight="1" x14ac:dyDescent="0.2">
      <c r="A279" s="39">
        <v>263</v>
      </c>
      <c r="B279" s="36" t="s">
        <v>30</v>
      </c>
      <c r="C279" s="39"/>
      <c r="D279" s="24">
        <f t="shared" ref="D279:D281" si="95">SUM(E279:K279)</f>
        <v>23434.3</v>
      </c>
      <c r="E279" s="24">
        <v>3416.3</v>
      </c>
      <c r="F279" s="24">
        <v>3393.1</v>
      </c>
      <c r="G279" s="24">
        <v>3351.4</v>
      </c>
      <c r="H279" s="24">
        <v>3312</v>
      </c>
      <c r="I279" s="24">
        <v>3286.5</v>
      </c>
      <c r="J279" s="24">
        <v>3268</v>
      </c>
      <c r="K279" s="24">
        <v>3407</v>
      </c>
      <c r="L279" s="36"/>
      <c r="M279" s="41"/>
      <c r="N279" s="41"/>
      <c r="AI279" s="12"/>
      <c r="AJ279" s="12"/>
      <c r="AK279" s="12"/>
      <c r="AL279" s="12"/>
      <c r="AM279" s="13"/>
      <c r="AN279" s="13"/>
      <c r="AO279" s="15"/>
    </row>
    <row r="280" spans="1:41" s="4" customFormat="1" ht="15.75" customHeight="1" x14ac:dyDescent="0.2">
      <c r="A280" s="39">
        <v>264</v>
      </c>
      <c r="B280" s="36" t="s">
        <v>31</v>
      </c>
      <c r="C280" s="39"/>
      <c r="D280" s="24">
        <f t="shared" si="95"/>
        <v>0</v>
      </c>
      <c r="E280" s="24">
        <v>0</v>
      </c>
      <c r="F280" s="24">
        <v>0</v>
      </c>
      <c r="G280" s="24">
        <v>0</v>
      </c>
      <c r="H280" s="24">
        <v>0</v>
      </c>
      <c r="I280" s="24">
        <v>0</v>
      </c>
      <c r="J280" s="24">
        <v>0</v>
      </c>
      <c r="K280" s="24">
        <v>0</v>
      </c>
      <c r="L280" s="36"/>
      <c r="M280" s="41"/>
      <c r="N280" s="41"/>
      <c r="AI280" s="12"/>
      <c r="AJ280" s="12"/>
      <c r="AK280" s="12"/>
      <c r="AL280" s="12"/>
      <c r="AM280" s="13"/>
      <c r="AN280" s="13"/>
      <c r="AO280" s="15"/>
    </row>
    <row r="281" spans="1:41" s="4" customFormat="1" ht="15.75" customHeight="1" x14ac:dyDescent="0.2">
      <c r="A281" s="39">
        <v>265</v>
      </c>
      <c r="B281" s="36" t="s">
        <v>33</v>
      </c>
      <c r="C281" s="39"/>
      <c r="D281" s="24">
        <f t="shared" si="95"/>
        <v>0</v>
      </c>
      <c r="E281" s="24">
        <v>0</v>
      </c>
      <c r="F281" s="24">
        <v>0</v>
      </c>
      <c r="G281" s="24">
        <v>0</v>
      </c>
      <c r="H281" s="24">
        <v>0</v>
      </c>
      <c r="I281" s="24">
        <v>0</v>
      </c>
      <c r="J281" s="24">
        <v>0</v>
      </c>
      <c r="K281" s="24">
        <v>0</v>
      </c>
      <c r="L281" s="36"/>
      <c r="M281" s="36"/>
      <c r="N281" s="36"/>
      <c r="AI281" s="12"/>
      <c r="AJ281" s="12"/>
      <c r="AK281" s="12"/>
      <c r="AL281" s="12"/>
      <c r="AM281" s="13"/>
      <c r="AN281" s="13"/>
      <c r="AO281" s="15"/>
    </row>
    <row r="282" spans="1:41" s="4" customFormat="1" ht="15.75" customHeight="1" x14ac:dyDescent="0.2">
      <c r="A282" s="39">
        <v>266</v>
      </c>
      <c r="B282" s="22" t="s">
        <v>34</v>
      </c>
      <c r="C282" s="36"/>
      <c r="D282" s="24">
        <f t="shared" ref="D282:D284" si="96">SUM(E282:J282)</f>
        <v>0</v>
      </c>
      <c r="E282" s="24"/>
      <c r="F282" s="24"/>
      <c r="G282" s="24"/>
      <c r="H282" s="24"/>
      <c r="I282" s="24"/>
      <c r="J282" s="24"/>
      <c r="K282" s="24"/>
      <c r="L282" s="36"/>
      <c r="M282" s="36"/>
      <c r="N282" s="36"/>
      <c r="AI282" s="12"/>
      <c r="AJ282" s="12"/>
      <c r="AK282" s="12"/>
      <c r="AL282" s="12"/>
      <c r="AM282" s="13"/>
      <c r="AN282" s="13"/>
      <c r="AO282" s="15"/>
    </row>
    <row r="283" spans="1:41" s="4" customFormat="1" ht="31.5" customHeight="1" x14ac:dyDescent="0.2">
      <c r="A283" s="39">
        <v>267</v>
      </c>
      <c r="B283" s="40" t="s">
        <v>35</v>
      </c>
      <c r="C283" s="40"/>
      <c r="D283" s="24">
        <f t="shared" si="96"/>
        <v>0</v>
      </c>
      <c r="E283" s="24"/>
      <c r="F283" s="24"/>
      <c r="G283" s="24"/>
      <c r="H283" s="24"/>
      <c r="I283" s="24"/>
      <c r="J283" s="24"/>
      <c r="K283" s="24"/>
      <c r="L283" s="36"/>
      <c r="M283" s="36"/>
      <c r="N283" s="36"/>
      <c r="AI283" s="12"/>
      <c r="AJ283" s="12"/>
      <c r="AK283" s="12"/>
      <c r="AL283" s="12"/>
      <c r="AM283" s="13"/>
      <c r="AN283" s="13"/>
      <c r="AO283" s="15"/>
    </row>
    <row r="284" spans="1:41" s="4" customFormat="1" ht="31.5" customHeight="1" x14ac:dyDescent="0.2">
      <c r="A284" s="39">
        <v>268</v>
      </c>
      <c r="B284" s="40" t="s">
        <v>36</v>
      </c>
      <c r="C284" s="40"/>
      <c r="D284" s="24">
        <f t="shared" si="96"/>
        <v>0</v>
      </c>
      <c r="E284" s="24"/>
      <c r="F284" s="24"/>
      <c r="G284" s="24"/>
      <c r="H284" s="24"/>
      <c r="I284" s="24"/>
      <c r="J284" s="24"/>
      <c r="K284" s="24"/>
      <c r="L284" s="36"/>
      <c r="M284" s="36"/>
      <c r="N284" s="36"/>
      <c r="AI284" s="12"/>
      <c r="AJ284" s="12"/>
      <c r="AK284" s="12"/>
      <c r="AL284" s="12"/>
      <c r="AM284" s="13"/>
      <c r="AN284" s="13"/>
      <c r="AO284" s="15"/>
    </row>
    <row r="285" spans="1:41" s="4" customFormat="1" ht="96.75" customHeight="1" x14ac:dyDescent="0.2">
      <c r="A285" s="39">
        <v>269</v>
      </c>
      <c r="B285" s="36" t="s">
        <v>89</v>
      </c>
      <c r="C285" s="31" t="s">
        <v>90</v>
      </c>
      <c r="D285" s="24">
        <f>SUM(D286:D289)</f>
        <v>69544.149999999994</v>
      </c>
      <c r="E285" s="24">
        <f t="shared" ref="E285:K285" si="97">SUM(E286:E289)</f>
        <v>7946.3</v>
      </c>
      <c r="F285" s="24">
        <f t="shared" si="97"/>
        <v>10939.25</v>
      </c>
      <c r="G285" s="24">
        <f t="shared" si="97"/>
        <v>11963.95</v>
      </c>
      <c r="H285" s="24">
        <f t="shared" si="97"/>
        <v>10171.75</v>
      </c>
      <c r="I285" s="24">
        <f t="shared" si="97"/>
        <v>10302.6</v>
      </c>
      <c r="J285" s="24">
        <f t="shared" si="97"/>
        <v>10314.6</v>
      </c>
      <c r="K285" s="24">
        <f t="shared" si="97"/>
        <v>7905.7</v>
      </c>
      <c r="L285" s="39" t="s">
        <v>91</v>
      </c>
      <c r="M285" s="41"/>
      <c r="N285" s="41"/>
      <c r="AI285" s="12" t="s">
        <v>92</v>
      </c>
      <c r="AJ285" s="12"/>
      <c r="AK285" s="12"/>
      <c r="AL285" s="12"/>
      <c r="AM285" s="13"/>
      <c r="AN285" s="13"/>
      <c r="AO285" s="15"/>
    </row>
    <row r="286" spans="1:41" s="4" customFormat="1" ht="15.75" customHeight="1" x14ac:dyDescent="0.2">
      <c r="A286" s="39">
        <v>270</v>
      </c>
      <c r="B286" s="36" t="s">
        <v>29</v>
      </c>
      <c r="C286" s="36"/>
      <c r="D286" s="24">
        <f>SUM(E286:K286)</f>
        <v>0</v>
      </c>
      <c r="E286" s="24">
        <v>0</v>
      </c>
      <c r="F286" s="24">
        <v>0</v>
      </c>
      <c r="G286" s="24">
        <v>0</v>
      </c>
      <c r="H286" s="24">
        <v>0</v>
      </c>
      <c r="I286" s="24">
        <v>0</v>
      </c>
      <c r="J286" s="24">
        <v>0</v>
      </c>
      <c r="K286" s="24">
        <v>0</v>
      </c>
      <c r="L286" s="39"/>
      <c r="M286" s="36"/>
      <c r="N286" s="36"/>
      <c r="AI286" s="12" t="s">
        <v>93</v>
      </c>
      <c r="AJ286" s="12"/>
      <c r="AK286" s="12"/>
      <c r="AL286" s="12"/>
      <c r="AM286" s="13"/>
      <c r="AN286" s="13"/>
      <c r="AO286" s="15"/>
    </row>
    <row r="287" spans="1:41" s="4" customFormat="1" ht="15.75" customHeight="1" x14ac:dyDescent="0.2">
      <c r="A287" s="39">
        <v>271</v>
      </c>
      <c r="B287" s="36" t="s">
        <v>30</v>
      </c>
      <c r="C287" s="36"/>
      <c r="D287" s="24">
        <f t="shared" ref="D287:D289" si="98">SUM(E287:K287)</f>
        <v>0</v>
      </c>
      <c r="E287" s="24">
        <v>0</v>
      </c>
      <c r="F287" s="24">
        <v>0</v>
      </c>
      <c r="G287" s="24">
        <v>0</v>
      </c>
      <c r="H287" s="24">
        <v>0</v>
      </c>
      <c r="I287" s="24">
        <v>0</v>
      </c>
      <c r="J287" s="24">
        <v>0</v>
      </c>
      <c r="K287" s="24">
        <v>0</v>
      </c>
      <c r="L287" s="39"/>
      <c r="M287" s="36"/>
      <c r="N287" s="36"/>
      <c r="AI287" s="12"/>
      <c r="AJ287" s="12"/>
      <c r="AK287" s="12"/>
      <c r="AL287" s="12"/>
      <c r="AM287" s="13"/>
      <c r="AN287" s="13"/>
      <c r="AO287" s="15"/>
    </row>
    <row r="288" spans="1:41" s="4" customFormat="1" ht="15.75" customHeight="1" x14ac:dyDescent="0.2">
      <c r="A288" s="39">
        <v>272</v>
      </c>
      <c r="B288" s="36" t="s">
        <v>31</v>
      </c>
      <c r="C288" s="39"/>
      <c r="D288" s="24">
        <f t="shared" si="98"/>
        <v>69544.149999999994</v>
      </c>
      <c r="E288" s="24">
        <v>7946.3</v>
      </c>
      <c r="F288" s="24">
        <v>10939.25</v>
      </c>
      <c r="G288" s="24">
        <v>11963.95</v>
      </c>
      <c r="H288" s="24">
        <v>10171.75</v>
      </c>
      <c r="I288" s="24">
        <v>10302.6</v>
      </c>
      <c r="J288" s="24">
        <v>10314.6</v>
      </c>
      <c r="K288" s="24">
        <v>7905.7</v>
      </c>
      <c r="L288" s="36"/>
      <c r="M288" s="41"/>
      <c r="N288" s="41"/>
      <c r="AJ288" s="12"/>
      <c r="AK288" s="12"/>
      <c r="AL288" s="12"/>
      <c r="AM288" s="13"/>
      <c r="AN288" s="13"/>
      <c r="AO288" s="15"/>
    </row>
    <row r="289" spans="1:41" s="4" customFormat="1" ht="15.75" customHeight="1" x14ac:dyDescent="0.2">
      <c r="A289" s="39">
        <v>273</v>
      </c>
      <c r="B289" s="36" t="s">
        <v>33</v>
      </c>
      <c r="C289" s="39"/>
      <c r="D289" s="24">
        <f t="shared" si="98"/>
        <v>0</v>
      </c>
      <c r="E289" s="24">
        <v>0</v>
      </c>
      <c r="F289" s="24">
        <v>0</v>
      </c>
      <c r="G289" s="24">
        <v>0</v>
      </c>
      <c r="H289" s="24">
        <v>0</v>
      </c>
      <c r="I289" s="24">
        <v>0</v>
      </c>
      <c r="J289" s="24">
        <v>0</v>
      </c>
      <c r="K289" s="24">
        <v>0</v>
      </c>
      <c r="L289" s="36"/>
      <c r="M289" s="32"/>
      <c r="N289" s="32"/>
      <c r="AI289" s="12"/>
      <c r="AJ289" s="12"/>
      <c r="AK289" s="12"/>
      <c r="AL289" s="12"/>
      <c r="AM289" s="13"/>
      <c r="AN289" s="13"/>
      <c r="AO289" s="15"/>
    </row>
    <row r="290" spans="1:41" s="4" customFormat="1" ht="15.75" customHeight="1" x14ac:dyDescent="0.2">
      <c r="A290" s="39">
        <v>274</v>
      </c>
      <c r="B290" s="22" t="s">
        <v>34</v>
      </c>
      <c r="C290" s="36"/>
      <c r="D290" s="24">
        <f t="shared" ref="D290:D292" si="99">SUM(E290:J290)</f>
        <v>0</v>
      </c>
      <c r="E290" s="24"/>
      <c r="F290" s="24"/>
      <c r="G290" s="24"/>
      <c r="H290" s="24"/>
      <c r="I290" s="24"/>
      <c r="J290" s="24"/>
      <c r="K290" s="24"/>
      <c r="L290" s="33"/>
      <c r="AI290" s="12"/>
      <c r="AJ290" s="12"/>
      <c r="AK290" s="12"/>
      <c r="AL290" s="12"/>
      <c r="AM290" s="13"/>
      <c r="AN290" s="13"/>
      <c r="AO290" s="15"/>
    </row>
    <row r="291" spans="1:41" s="4" customFormat="1" ht="31.5" customHeight="1" x14ac:dyDescent="0.2">
      <c r="A291" s="39">
        <v>275</v>
      </c>
      <c r="B291" s="43" t="s">
        <v>35</v>
      </c>
      <c r="C291" s="44"/>
      <c r="D291" s="24">
        <f>SUM(E291:J291)</f>
        <v>0</v>
      </c>
      <c r="E291" s="24"/>
      <c r="F291" s="24"/>
      <c r="G291" s="24"/>
      <c r="H291" s="24"/>
      <c r="I291" s="24"/>
      <c r="J291" s="24"/>
      <c r="K291" s="24"/>
      <c r="L291" s="33"/>
      <c r="AI291" s="12"/>
      <c r="AJ291" s="12"/>
      <c r="AK291" s="12"/>
      <c r="AL291" s="12"/>
      <c r="AM291" s="13"/>
      <c r="AN291" s="13"/>
      <c r="AO291" s="15"/>
    </row>
    <row r="292" spans="1:41" s="4" customFormat="1" ht="31.5" customHeight="1" x14ac:dyDescent="0.2">
      <c r="A292" s="39">
        <v>276</v>
      </c>
      <c r="B292" s="43" t="s">
        <v>36</v>
      </c>
      <c r="C292" s="44"/>
      <c r="D292" s="24">
        <f t="shared" si="99"/>
        <v>0</v>
      </c>
      <c r="E292" s="24"/>
      <c r="F292" s="24"/>
      <c r="G292" s="24"/>
      <c r="H292" s="24"/>
      <c r="I292" s="24"/>
      <c r="J292" s="24"/>
      <c r="K292" s="24"/>
      <c r="L292" s="33"/>
      <c r="AI292" s="12"/>
      <c r="AJ292" s="12"/>
      <c r="AK292" s="12"/>
      <c r="AL292" s="12"/>
      <c r="AM292" s="13"/>
      <c r="AN292" s="13"/>
      <c r="AO292" s="15"/>
    </row>
    <row r="293" spans="1:41" ht="99" customHeight="1" x14ac:dyDescent="0.2">
      <c r="A293" s="39">
        <v>277</v>
      </c>
      <c r="B293" s="36" t="s">
        <v>98</v>
      </c>
      <c r="C293" s="31" t="s">
        <v>90</v>
      </c>
      <c r="D293" s="24">
        <f>SUM(D294:D297)</f>
        <v>0</v>
      </c>
      <c r="E293" s="24">
        <f t="shared" ref="E293:K293" si="100">SUM(E294:E297)</f>
        <v>0</v>
      </c>
      <c r="F293" s="24">
        <f t="shared" si="100"/>
        <v>0</v>
      </c>
      <c r="G293" s="24">
        <f t="shared" si="100"/>
        <v>0</v>
      </c>
      <c r="H293" s="24">
        <f t="shared" si="100"/>
        <v>0</v>
      </c>
      <c r="I293" s="24">
        <f t="shared" si="100"/>
        <v>0</v>
      </c>
      <c r="J293" s="24">
        <f t="shared" si="100"/>
        <v>0</v>
      </c>
      <c r="K293" s="24">
        <f t="shared" si="100"/>
        <v>0</v>
      </c>
      <c r="L293" s="39" t="s">
        <v>91</v>
      </c>
    </row>
    <row r="294" spans="1:41" ht="15" x14ac:dyDescent="0.2">
      <c r="A294" s="39">
        <v>278</v>
      </c>
      <c r="B294" s="36" t="s">
        <v>29</v>
      </c>
      <c r="C294" s="36"/>
      <c r="D294" s="24">
        <f>SUM(E294:K294)</f>
        <v>0</v>
      </c>
      <c r="E294" s="24">
        <v>0</v>
      </c>
      <c r="F294" s="24">
        <v>0</v>
      </c>
      <c r="G294" s="24">
        <v>0</v>
      </c>
      <c r="H294" s="24">
        <v>0</v>
      </c>
      <c r="I294" s="24">
        <v>0</v>
      </c>
      <c r="J294" s="24">
        <v>0</v>
      </c>
      <c r="K294" s="24">
        <v>0</v>
      </c>
      <c r="L294" s="39"/>
    </row>
    <row r="295" spans="1:41" ht="15" x14ac:dyDescent="0.2">
      <c r="A295" s="39">
        <v>279</v>
      </c>
      <c r="B295" s="36" t="s">
        <v>30</v>
      </c>
      <c r="C295" s="36"/>
      <c r="D295" s="24">
        <f t="shared" ref="D295:D297" si="101">SUM(E295:K295)</f>
        <v>0</v>
      </c>
      <c r="E295" s="24">
        <v>0</v>
      </c>
      <c r="F295" s="24">
        <v>0</v>
      </c>
      <c r="G295" s="24">
        <v>0</v>
      </c>
      <c r="H295" s="24">
        <v>0</v>
      </c>
      <c r="I295" s="24">
        <v>0</v>
      </c>
      <c r="J295" s="24">
        <v>0</v>
      </c>
      <c r="K295" s="24">
        <v>0</v>
      </c>
      <c r="L295" s="39"/>
    </row>
    <row r="296" spans="1:41" ht="15" x14ac:dyDescent="0.2">
      <c r="A296" s="39">
        <v>280</v>
      </c>
      <c r="B296" s="36" t="s">
        <v>31</v>
      </c>
      <c r="C296" s="39"/>
      <c r="D296" s="24">
        <f t="shared" si="101"/>
        <v>0</v>
      </c>
      <c r="E296" s="24">
        <v>0</v>
      </c>
      <c r="F296" s="24">
        <v>0</v>
      </c>
      <c r="G296" s="24">
        <v>0</v>
      </c>
      <c r="H296" s="24">
        <v>0</v>
      </c>
      <c r="I296" s="24">
        <v>0</v>
      </c>
      <c r="J296" s="24">
        <v>0</v>
      </c>
      <c r="K296" s="24">
        <v>0</v>
      </c>
      <c r="L296" s="36"/>
    </row>
    <row r="297" spans="1:41" ht="15" x14ac:dyDescent="0.2">
      <c r="A297" s="39">
        <v>281</v>
      </c>
      <c r="B297" s="36" t="s">
        <v>33</v>
      </c>
      <c r="C297" s="39"/>
      <c r="D297" s="24">
        <f t="shared" si="101"/>
        <v>0</v>
      </c>
      <c r="E297" s="24">
        <v>0</v>
      </c>
      <c r="F297" s="24">
        <v>0</v>
      </c>
      <c r="G297" s="24">
        <v>0</v>
      </c>
      <c r="H297" s="24">
        <v>0</v>
      </c>
      <c r="I297" s="24">
        <v>0</v>
      </c>
      <c r="J297" s="24">
        <v>0</v>
      </c>
      <c r="K297" s="24">
        <v>0</v>
      </c>
      <c r="L297" s="36"/>
    </row>
    <row r="298" spans="1:41" ht="15" x14ac:dyDescent="0.2">
      <c r="A298" s="39">
        <v>282</v>
      </c>
      <c r="B298" s="22" t="s">
        <v>34</v>
      </c>
      <c r="C298" s="36"/>
      <c r="D298" s="24">
        <f t="shared" ref="D298" si="102">SUM(E298:J298)</f>
        <v>0</v>
      </c>
      <c r="E298" s="24"/>
      <c r="F298" s="24"/>
      <c r="G298" s="24"/>
      <c r="H298" s="24"/>
      <c r="I298" s="24"/>
      <c r="J298" s="24"/>
      <c r="K298" s="24"/>
      <c r="L298" s="33"/>
    </row>
    <row r="299" spans="1:41" ht="30.75" customHeight="1" x14ac:dyDescent="0.2">
      <c r="A299" s="39">
        <v>283</v>
      </c>
      <c r="B299" s="40" t="s">
        <v>35</v>
      </c>
      <c r="C299" s="40"/>
      <c r="D299" s="24">
        <f>SUM(E299:J299)</f>
        <v>0</v>
      </c>
      <c r="E299" s="24"/>
      <c r="F299" s="24"/>
      <c r="G299" s="24"/>
      <c r="H299" s="24"/>
      <c r="I299" s="24"/>
      <c r="J299" s="24"/>
      <c r="K299" s="24"/>
      <c r="L299" s="33"/>
    </row>
    <row r="300" spans="1:41" ht="30.75" customHeight="1" x14ac:dyDescent="0.2">
      <c r="A300" s="39">
        <v>284</v>
      </c>
      <c r="B300" s="40" t="s">
        <v>36</v>
      </c>
      <c r="C300" s="40"/>
      <c r="D300" s="24">
        <f t="shared" ref="D300" si="103">SUM(E300:J300)</f>
        <v>0</v>
      </c>
      <c r="E300" s="24"/>
      <c r="F300" s="24"/>
      <c r="G300" s="24"/>
      <c r="H300" s="24"/>
      <c r="I300" s="24"/>
      <c r="J300" s="24"/>
      <c r="K300" s="24"/>
      <c r="L300" s="33"/>
    </row>
    <row r="301" spans="1:41" s="4" customFormat="1" ht="33" customHeight="1" x14ac:dyDescent="0.2">
      <c r="A301" s="42" t="s">
        <v>94</v>
      </c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AI301" s="12"/>
      <c r="AJ301" s="12"/>
      <c r="AK301" s="12"/>
      <c r="AL301" s="12"/>
      <c r="AM301" s="13"/>
      <c r="AN301" s="13"/>
      <c r="AO301" s="15"/>
    </row>
  </sheetData>
  <mergeCells count="118">
    <mergeCell ref="M27:N27"/>
    <mergeCell ref="M29:N29"/>
    <mergeCell ref="B14:L14"/>
    <mergeCell ref="M14:N14"/>
    <mergeCell ref="B22:C22"/>
    <mergeCell ref="B23:C23"/>
    <mergeCell ref="M24:N24"/>
    <mergeCell ref="M26:N26"/>
    <mergeCell ref="A7:L7"/>
    <mergeCell ref="A8:L8"/>
    <mergeCell ref="A9:L9"/>
    <mergeCell ref="A11:A12"/>
    <mergeCell ref="B11:B12"/>
    <mergeCell ref="C11:C12"/>
    <mergeCell ref="D11:K11"/>
    <mergeCell ref="L11:L12"/>
    <mergeCell ref="M30:N30"/>
    <mergeCell ref="B32:C32"/>
    <mergeCell ref="B33:C33"/>
    <mergeCell ref="B42:C42"/>
    <mergeCell ref="B92:C92"/>
    <mergeCell ref="B99:C99"/>
    <mergeCell ref="B100:C100"/>
    <mergeCell ref="B107:C107"/>
    <mergeCell ref="B108:C108"/>
    <mergeCell ref="B43:C43"/>
    <mergeCell ref="B50:C50"/>
    <mergeCell ref="B51:C51"/>
    <mergeCell ref="B58:C58"/>
    <mergeCell ref="B59:C59"/>
    <mergeCell ref="B67:C67"/>
    <mergeCell ref="B115:C115"/>
    <mergeCell ref="B68:C68"/>
    <mergeCell ref="B75:C75"/>
    <mergeCell ref="B76:C76"/>
    <mergeCell ref="B83:C83"/>
    <mergeCell ref="B84:C84"/>
    <mergeCell ref="B91:C91"/>
    <mergeCell ref="B140:C140"/>
    <mergeCell ref="B148:C148"/>
    <mergeCell ref="B149:C149"/>
    <mergeCell ref="M166:N166"/>
    <mergeCell ref="M168:N168"/>
    <mergeCell ref="M169:N169"/>
    <mergeCell ref="B116:C116"/>
    <mergeCell ref="B123:C123"/>
    <mergeCell ref="B124:C124"/>
    <mergeCell ref="B131:C131"/>
    <mergeCell ref="B132:C132"/>
    <mergeCell ref="B139:C139"/>
    <mergeCell ref="B156:C156"/>
    <mergeCell ref="B165:C165"/>
    <mergeCell ref="B164:C164"/>
    <mergeCell ref="B157:C157"/>
    <mergeCell ref="M179:N179"/>
    <mergeCell ref="M180:N180"/>
    <mergeCell ref="B182:C182"/>
    <mergeCell ref="B183:C183"/>
    <mergeCell ref="B190:C190"/>
    <mergeCell ref="B191:C191"/>
    <mergeCell ref="M171:N171"/>
    <mergeCell ref="M172:N172"/>
    <mergeCell ref="B174:C174"/>
    <mergeCell ref="B175:C175"/>
    <mergeCell ref="M176:N176"/>
    <mergeCell ref="M178:N178"/>
    <mergeCell ref="M217:N217"/>
    <mergeCell ref="M220:N220"/>
    <mergeCell ref="M221:N221"/>
    <mergeCell ref="B223:C223"/>
    <mergeCell ref="B224:C224"/>
    <mergeCell ref="M225:N225"/>
    <mergeCell ref="B198:C198"/>
    <mergeCell ref="B199:C199"/>
    <mergeCell ref="B207:C207"/>
    <mergeCell ref="B208:C208"/>
    <mergeCell ref="B215:C215"/>
    <mergeCell ref="B216:C216"/>
    <mergeCell ref="M236:N236"/>
    <mergeCell ref="M240:N240"/>
    <mergeCell ref="B242:C242"/>
    <mergeCell ref="B243:C243"/>
    <mergeCell ref="M253:N253"/>
    <mergeCell ref="M255:N255"/>
    <mergeCell ref="M228:N228"/>
    <mergeCell ref="M229:N229"/>
    <mergeCell ref="B231:C231"/>
    <mergeCell ref="B232:C232"/>
    <mergeCell ref="M233:N233"/>
    <mergeCell ref="M235:N235"/>
    <mergeCell ref="B251:C251"/>
    <mergeCell ref="B252:C252"/>
    <mergeCell ref="M265:N265"/>
    <mergeCell ref="B267:C267"/>
    <mergeCell ref="B268:C268"/>
    <mergeCell ref="M269:N269"/>
    <mergeCell ref="M271:N271"/>
    <mergeCell ref="M272:N272"/>
    <mergeCell ref="M256:N256"/>
    <mergeCell ref="B259:C259"/>
    <mergeCell ref="B260:C260"/>
    <mergeCell ref="M261:N261"/>
    <mergeCell ref="M263:N263"/>
    <mergeCell ref="M264:N264"/>
    <mergeCell ref="B284:C284"/>
    <mergeCell ref="M285:N285"/>
    <mergeCell ref="M288:N288"/>
    <mergeCell ref="A301:L301"/>
    <mergeCell ref="B291:C291"/>
    <mergeCell ref="B292:C292"/>
    <mergeCell ref="B275:C275"/>
    <mergeCell ref="B276:C276"/>
    <mergeCell ref="M277:N277"/>
    <mergeCell ref="M279:N279"/>
    <mergeCell ref="M280:N280"/>
    <mergeCell ref="B283:C283"/>
    <mergeCell ref="B299:C299"/>
    <mergeCell ref="B300:C300"/>
  </mergeCells>
  <pageMargins left="0.78740157480314965" right="0.78740157480314965" top="1.1811023622047245" bottom="0.59055118110236227" header="0" footer="0"/>
  <pageSetup paperSize="9" scale="84" fitToHeight="0" orientation="landscape" useFirstPageNumber="1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2021-02-05T06:29:08Z</cp:lastPrinted>
  <dcterms:created xsi:type="dcterms:W3CDTF">2020-03-12T05:11:07Z</dcterms:created>
  <dcterms:modified xsi:type="dcterms:W3CDTF">2021-03-05T10:14:41Z</dcterms:modified>
</cp:coreProperties>
</file>