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gkh11\Desktop\МП\2022\Проект на 2023-2025\проект МП ЖКХ на 2023-2025\"/>
    </mc:Choice>
  </mc:AlternateContent>
  <bookViews>
    <workbookView xWindow="0" yWindow="0" windowWidth="28800" windowHeight="12435"/>
  </bookViews>
  <sheets>
    <sheet name="РАЗДЕЛ 3" sheetId="1" r:id="rId1"/>
  </sheets>
  <definedNames>
    <definedName name="_xlnm._FilterDatabase" localSheetId="0" hidden="1">'РАЗДЕЛ 3'!$A$13:$AF$160</definedName>
    <definedName name="_xlnm.Print_Titles" localSheetId="0">'РАЗДЕЛ 3'!$12:$12</definedName>
    <definedName name="_xlnm.Print_Area" localSheetId="0">'РАЗДЕЛ 3'!$A$1:$K$160</definedName>
  </definedNames>
  <calcPr calcId="152511"/>
</workbook>
</file>

<file path=xl/calcChain.xml><?xml version="1.0" encoding="utf-8"?>
<calcChain xmlns="http://schemas.openxmlformats.org/spreadsheetml/2006/main">
  <c r="F29" i="1" l="1"/>
  <c r="E119" i="1" l="1"/>
  <c r="D119" i="1"/>
  <c r="D122" i="1"/>
  <c r="E120" i="1"/>
  <c r="E121" i="1"/>
  <c r="E122" i="1"/>
  <c r="G119" i="1"/>
  <c r="H119" i="1"/>
  <c r="I119" i="1"/>
  <c r="J119" i="1"/>
  <c r="G120" i="1"/>
  <c r="H120" i="1"/>
  <c r="D120" i="1" s="1"/>
  <c r="I120" i="1"/>
  <c r="J120" i="1"/>
  <c r="G121" i="1"/>
  <c r="H121" i="1"/>
  <c r="I121" i="1"/>
  <c r="J121" i="1"/>
  <c r="G122" i="1"/>
  <c r="H122" i="1"/>
  <c r="I122" i="1"/>
  <c r="J122" i="1"/>
  <c r="F119" i="1"/>
  <c r="F120" i="1"/>
  <c r="F121" i="1"/>
  <c r="F122" i="1"/>
  <c r="F26" i="1"/>
  <c r="H33" i="1"/>
  <c r="I33" i="1"/>
  <c r="J33" i="1"/>
  <c r="F36" i="1"/>
  <c r="F155" i="1"/>
  <c r="G155" i="1"/>
  <c r="H155" i="1"/>
  <c r="I155" i="1"/>
  <c r="J155" i="1"/>
  <c r="E155" i="1"/>
  <c r="E131" i="1"/>
  <c r="I149" i="1"/>
  <c r="D160" i="1"/>
  <c r="D159" i="1"/>
  <c r="D158" i="1"/>
  <c r="D157" i="1"/>
  <c r="D156"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1" i="1"/>
  <c r="D117" i="1"/>
  <c r="D116" i="1"/>
  <c r="D115" i="1"/>
  <c r="D114" i="1"/>
  <c r="D113" i="1"/>
  <c r="D112" i="1"/>
  <c r="D111" i="1"/>
  <c r="D110" i="1"/>
  <c r="D109" i="1"/>
  <c r="D108" i="1"/>
  <c r="D107" i="1"/>
  <c r="D106"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8" i="1"/>
  <c r="D37" i="1"/>
  <c r="D35" i="1"/>
  <c r="D34" i="1"/>
  <c r="D31" i="1"/>
  <c r="D30" i="1"/>
  <c r="D29" i="1"/>
  <c r="D28" i="1"/>
  <c r="D27" i="1"/>
  <c r="D24" i="1"/>
  <c r="D17" i="1"/>
  <c r="E26" i="1"/>
  <c r="D26" i="1" s="1"/>
  <c r="D155" i="1" l="1"/>
  <c r="E143" i="1"/>
  <c r="E87" i="1" l="1"/>
  <c r="F87" i="1"/>
  <c r="G87" i="1"/>
  <c r="H87" i="1"/>
  <c r="I87" i="1"/>
  <c r="J87" i="1"/>
  <c r="J124" i="1" l="1"/>
  <c r="I124" i="1"/>
  <c r="H124" i="1"/>
  <c r="G124" i="1"/>
  <c r="F124" i="1"/>
  <c r="E124" i="1"/>
  <c r="F38" i="1" l="1"/>
  <c r="G38" i="1"/>
  <c r="H38" i="1"/>
  <c r="I38" i="1"/>
  <c r="J38" i="1"/>
  <c r="E38" i="1"/>
  <c r="F34" i="1"/>
  <c r="G34" i="1"/>
  <c r="H34" i="1"/>
  <c r="I34" i="1"/>
  <c r="J34" i="1"/>
  <c r="F35" i="1"/>
  <c r="G35" i="1"/>
  <c r="H35" i="1"/>
  <c r="I35" i="1"/>
  <c r="J35" i="1"/>
  <c r="G36" i="1"/>
  <c r="H36" i="1"/>
  <c r="I36" i="1"/>
  <c r="J36" i="1"/>
  <c r="E35" i="1"/>
  <c r="E36" i="1"/>
  <c r="D36" i="1" s="1"/>
  <c r="E34" i="1"/>
  <c r="J109" i="1"/>
  <c r="I109" i="1"/>
  <c r="H109" i="1"/>
  <c r="G109" i="1"/>
  <c r="F109" i="1"/>
  <c r="E109" i="1"/>
  <c r="J108" i="1"/>
  <c r="I108" i="1"/>
  <c r="H108" i="1"/>
  <c r="G108" i="1"/>
  <c r="F108" i="1"/>
  <c r="E108" i="1"/>
  <c r="J107" i="1"/>
  <c r="I107" i="1"/>
  <c r="H107" i="1"/>
  <c r="G107" i="1"/>
  <c r="F107" i="1"/>
  <c r="E107" i="1"/>
  <c r="F111" i="1"/>
  <c r="G111" i="1"/>
  <c r="H111" i="1"/>
  <c r="I111" i="1"/>
  <c r="J111" i="1"/>
  <c r="E111" i="1"/>
  <c r="E17" i="1" l="1"/>
  <c r="F17" i="1"/>
  <c r="G17" i="1"/>
  <c r="H17" i="1"/>
  <c r="I17" i="1"/>
  <c r="J17" i="1"/>
  <c r="J131" i="1" l="1"/>
  <c r="I131" i="1"/>
  <c r="H131" i="1"/>
  <c r="G131" i="1"/>
  <c r="F131" i="1"/>
  <c r="J93" i="1" l="1"/>
  <c r="I93" i="1"/>
  <c r="H93" i="1"/>
  <c r="G93" i="1"/>
  <c r="F93" i="1"/>
  <c r="E93" i="1"/>
  <c r="F137" i="1" l="1"/>
  <c r="G137" i="1"/>
  <c r="H137" i="1"/>
  <c r="I137" i="1"/>
  <c r="J137" i="1"/>
  <c r="F143" i="1"/>
  <c r="G143" i="1"/>
  <c r="H143" i="1"/>
  <c r="I143" i="1"/>
  <c r="J143" i="1"/>
  <c r="F149" i="1"/>
  <c r="G149" i="1"/>
  <c r="H149" i="1"/>
  <c r="J149" i="1"/>
  <c r="F112" i="1"/>
  <c r="G112" i="1"/>
  <c r="H112" i="1"/>
  <c r="I112" i="1"/>
  <c r="J112" i="1"/>
  <c r="F75" i="1"/>
  <c r="G75" i="1"/>
  <c r="H75" i="1"/>
  <c r="I75" i="1"/>
  <c r="J75" i="1"/>
  <c r="F81" i="1"/>
  <c r="G81" i="1"/>
  <c r="H81" i="1"/>
  <c r="I81" i="1"/>
  <c r="J81" i="1"/>
  <c r="F99" i="1"/>
  <c r="G99" i="1"/>
  <c r="H99" i="1"/>
  <c r="I99" i="1"/>
  <c r="J99" i="1"/>
  <c r="F69" i="1"/>
  <c r="G69" i="1"/>
  <c r="H69" i="1"/>
  <c r="I69" i="1"/>
  <c r="J69" i="1"/>
  <c r="F45" i="1"/>
  <c r="G45" i="1"/>
  <c r="H45" i="1"/>
  <c r="I45" i="1"/>
  <c r="J45" i="1"/>
  <c r="F51" i="1"/>
  <c r="G51" i="1"/>
  <c r="H51" i="1"/>
  <c r="I51" i="1"/>
  <c r="J51" i="1"/>
  <c r="F57" i="1"/>
  <c r="G57" i="1"/>
  <c r="H57" i="1"/>
  <c r="I57" i="1"/>
  <c r="J57" i="1"/>
  <c r="F63" i="1"/>
  <c r="G63" i="1"/>
  <c r="H63" i="1"/>
  <c r="I63" i="1"/>
  <c r="J63" i="1"/>
  <c r="F21" i="1"/>
  <c r="G21" i="1"/>
  <c r="H21" i="1"/>
  <c r="I21" i="1"/>
  <c r="J21" i="1"/>
  <c r="F22" i="1"/>
  <c r="G22" i="1"/>
  <c r="H22" i="1"/>
  <c r="I22" i="1"/>
  <c r="J22" i="1"/>
  <c r="F23" i="1"/>
  <c r="F16" i="1" s="1"/>
  <c r="G23" i="1"/>
  <c r="H23" i="1"/>
  <c r="I23" i="1"/>
  <c r="J23" i="1"/>
  <c r="F25" i="1"/>
  <c r="G25" i="1"/>
  <c r="H25" i="1"/>
  <c r="I25" i="1"/>
  <c r="J25" i="1"/>
  <c r="G26" i="1"/>
  <c r="H26" i="1"/>
  <c r="I26" i="1"/>
  <c r="J26" i="1"/>
  <c r="F20" i="1" l="1"/>
  <c r="J14" i="1"/>
  <c r="H14" i="1"/>
  <c r="F14" i="1"/>
  <c r="J18" i="1"/>
  <c r="G14" i="1"/>
  <c r="H39" i="1"/>
  <c r="J106" i="1"/>
  <c r="H106" i="1"/>
  <c r="F106" i="1"/>
  <c r="I106" i="1"/>
  <c r="G106" i="1"/>
  <c r="H15" i="1"/>
  <c r="I39" i="1"/>
  <c r="G39" i="1"/>
  <c r="G33" i="1" s="1"/>
  <c r="J39" i="1"/>
  <c r="F39" i="1"/>
  <c r="F33" i="1" s="1"/>
  <c r="I20" i="1"/>
  <c r="G20" i="1"/>
  <c r="H18" i="1"/>
  <c r="I15" i="1"/>
  <c r="G15" i="1"/>
  <c r="J20" i="1"/>
  <c r="H20" i="1"/>
  <c r="I18" i="1"/>
  <c r="G18" i="1"/>
  <c r="J15" i="1"/>
  <c r="F15" i="1"/>
  <c r="I14" i="1"/>
  <c r="F18" i="1"/>
  <c r="J125" i="1"/>
  <c r="H125" i="1"/>
  <c r="F125" i="1"/>
  <c r="I125" i="1"/>
  <c r="G125" i="1"/>
  <c r="F13" i="1" l="1"/>
  <c r="E99" i="1"/>
  <c r="E81" i="1" l="1"/>
  <c r="E149" i="1" l="1"/>
  <c r="E137" i="1"/>
  <c r="E112" i="1"/>
  <c r="E75" i="1"/>
  <c r="E69" i="1"/>
  <c r="E63" i="1"/>
  <c r="E57" i="1"/>
  <c r="E51" i="1"/>
  <c r="E45" i="1"/>
  <c r="R44" i="1"/>
  <c r="E39" i="1"/>
  <c r="Q44" i="1"/>
  <c r="R38" i="1"/>
  <c r="E25" i="1"/>
  <c r="D25" i="1" s="1"/>
  <c r="E23" i="1"/>
  <c r="D23" i="1" s="1"/>
  <c r="E22" i="1"/>
  <c r="D22" i="1" s="1"/>
  <c r="E21" i="1"/>
  <c r="D21" i="1" s="1"/>
  <c r="R18" i="1"/>
  <c r="AF10" i="1"/>
  <c r="M44" i="1" l="1"/>
  <c r="D39" i="1"/>
  <c r="E33" i="1"/>
  <c r="D33" i="1" s="1"/>
  <c r="E106" i="1"/>
  <c r="AG18" i="1"/>
  <c r="AA15" i="1"/>
  <c r="E15" i="1"/>
  <c r="D15" i="1" s="1"/>
  <c r="E18" i="1"/>
  <c r="D18" i="1" s="1"/>
  <c r="AG15" i="1"/>
  <c r="E20" i="1"/>
  <c r="D20" i="1" s="1"/>
  <c r="E14" i="1"/>
  <c r="M38" i="1"/>
  <c r="P44" i="1"/>
  <c r="AG14" i="1"/>
  <c r="E125" i="1"/>
  <c r="E16" i="1" l="1"/>
  <c r="E13" i="1" s="1"/>
  <c r="D14" i="1"/>
  <c r="Q38" i="1"/>
  <c r="N38" i="1"/>
  <c r="N44" i="1"/>
  <c r="P38" i="1"/>
  <c r="O44" i="1"/>
  <c r="G16" i="1" l="1"/>
  <c r="G13" i="1" s="1"/>
  <c r="AE10" i="1"/>
  <c r="Z16" i="1"/>
  <c r="M18" i="1"/>
  <c r="O38" i="1"/>
  <c r="AA13" i="1"/>
  <c r="N18" i="1"/>
  <c r="L38" i="1"/>
  <c r="AD10" i="1"/>
  <c r="P18" i="1"/>
  <c r="L44" i="1"/>
  <c r="H16" i="1" l="1"/>
  <c r="H13" i="1" s="1"/>
  <c r="Q18" i="1"/>
  <c r="AG16" i="1"/>
  <c r="I16" i="1" l="1"/>
  <c r="AC10" i="1"/>
  <c r="O18" i="1"/>
  <c r="I13" i="1" l="1"/>
  <c r="J16" i="1"/>
  <c r="D16" i="1" s="1"/>
  <c r="J13" i="1" l="1"/>
  <c r="D13" i="1" s="1"/>
  <c r="L18" i="1" l="1"/>
</calcChain>
</file>

<file path=xl/sharedStrings.xml><?xml version="1.0" encoding="utf-8"?>
<sst xmlns="http://schemas.openxmlformats.org/spreadsheetml/2006/main" count="229" uniqueCount="86">
  <si>
    <t>Приложение 2</t>
  </si>
  <si>
    <t>к постановлению Администрации</t>
  </si>
  <si>
    <t>к Постановлению Администрации</t>
  </si>
  <si>
    <t>городского округа Первоуральск</t>
  </si>
  <si>
    <t>от__________________ №______</t>
  </si>
  <si>
    <t>повышение энергетической эффективности</t>
  </si>
  <si>
    <t>"РАЗВИТИЕ И МОДЕРНИЗАЦИЯ ЖИЛИЩНО-КОММУНАЛЬНОГО ХОЗЯЙСТВА,</t>
  </si>
  <si>
    <t>№ п/п</t>
  </si>
  <si>
    <t>Наименование мероприятия / источники расходов на финансирование</t>
  </si>
  <si>
    <t>Объем расходов на выполнение мероприятия за счет всех источников, тыс.рублей</t>
  </si>
  <si>
    <t>Номера целевых показателей, на достижение которых направлены мероприятия</t>
  </si>
  <si>
    <t>Всего</t>
  </si>
  <si>
    <t>2018 год</t>
  </si>
  <si>
    <t>2019 год</t>
  </si>
  <si>
    <t>2020 год</t>
  </si>
  <si>
    <t>2023 год</t>
  </si>
  <si>
    <t>2017 год</t>
  </si>
  <si>
    <t>доля</t>
  </si>
  <si>
    <t>всего</t>
  </si>
  <si>
    <t>2015 год</t>
  </si>
  <si>
    <t>2016 год</t>
  </si>
  <si>
    <t>ВСЕГО по муниципальной программе, в том числе:</t>
  </si>
  <si>
    <t>федеральный бюджет</t>
  </si>
  <si>
    <t>областной бюджет</t>
  </si>
  <si>
    <t>местный бюджет</t>
  </si>
  <si>
    <t>внебюджетные источники</t>
  </si>
  <si>
    <t>Подпрограмма 1. Улучшение жилищных условий граждан на территории городского округа Первоуральск</t>
  </si>
  <si>
    <t>ВСЕГО по Подпрограмме 1, в том числе:</t>
  </si>
  <si>
    <t>Мероприятие 1. Снос аварийного и непригодного для проживания жилищного фонда всего, в том числе:</t>
  </si>
  <si>
    <t>1.1.1.     1.1.2.     1.1.3.</t>
  </si>
  <si>
    <t>Подпрограмма 2. Развитие и модернизация коммунальной инфраструктуры на территории городского округа Первоуральск</t>
  </si>
  <si>
    <t>ВСЕГО по Подпрограмме 2, в том числе:</t>
  </si>
  <si>
    <t>2.1.4.</t>
  </si>
  <si>
    <t>УЖКХиС</t>
  </si>
  <si>
    <t>ПМБУ "Экофонд"</t>
  </si>
  <si>
    <t>Подпрограмма 3. Энергосбережение и повышение энергетической эффективности городского округа Первоуральск</t>
  </si>
  <si>
    <t>ВСЕГО по Подпрограмме 3, в том числе:</t>
  </si>
  <si>
    <t>Мероприятие 1. Разработка топливно-энергетического баланса городского округа всего, в том числе:</t>
  </si>
  <si>
    <t>3.1.1.</t>
  </si>
  <si>
    <t>Подпрограмма 4. Повышение качества условий проживания граждан на территории городского округа Первоуральск</t>
  </si>
  <si>
    <t>ВСЕГО по Подпрограмме 4, в том числе:</t>
  </si>
  <si>
    <t>Мероприятие 1. Капитальный ремонт, ремонт общего имущества многоквартирных домов всего, в том числе:</t>
  </si>
  <si>
    <t xml:space="preserve">4.1.1               4.1.2.  </t>
  </si>
  <si>
    <t>Мероприятие 2. Оплата услуг за начисление платы за пользование жилыми помещениями муниципального жилого фонда всего, в том числе:</t>
  </si>
  <si>
    <t>4.1.3.</t>
  </si>
  <si>
    <t>Мероприятие 3. Оказание услуг в области жилищного хозяйства по сбору, учету и регистрации граждан по месту жительства, подготовке первичных документов для оформления паспорта гражданина Российской Федерации всего, в том числе:</t>
  </si>
  <si>
    <t>ПМКУ "РКЦ"</t>
  </si>
  <si>
    <t>4.2.1.</t>
  </si>
  <si>
    <t>Мероприятие 4.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за счет субвенции из областного бюджета всего, в том числе:</t>
  </si>
  <si>
    <t>4.3.1.</t>
  </si>
  <si>
    <t>2024 год</t>
  </si>
  <si>
    <t>2025 год</t>
  </si>
  <si>
    <t>2026 год</t>
  </si>
  <si>
    <t>2027 год</t>
  </si>
  <si>
    <t>2028 год</t>
  </si>
  <si>
    <t>в том числе местный бюджет на условиях софинансирования</t>
  </si>
  <si>
    <t>Ответственный исполнитель мероприятия</t>
  </si>
  <si>
    <t>Мероприятие 1.1. Капитальный ремонт крыш и фасадов в многоквартирных домах всего, в том числе:</t>
  </si>
  <si>
    <t>Приложение 3</t>
  </si>
  <si>
    <t>Мероприятие 1. Строительство, реконструкция, модернизация объектов водоснабжения и водоотведения, теплоснабжения всего, в том числе:</t>
  </si>
  <si>
    <t>Мероприятие 2. Капитальный ремонт и модернизация, содержание трубопроводов питьевого водоснабжения (в том числе содержание нецентрализованных источников) всего, в том числе:</t>
  </si>
  <si>
    <t>Мероприятие 3. Капитальный ремонт, ремонт, реконструкция и модернизация очистных сооружений всего, в том числе:</t>
  </si>
  <si>
    <t>Мероприятие 4. Разработка и актуализация программы комплексного развития систем коммунальной инфраструктуры, схем тепло-, электро-, газо-, водоснабжения и водоотведения городского округа всего, в том числе:</t>
  </si>
  <si>
    <t>Мероприятие 5.                         Строительство, реконструкция, модернизация, ремонт циркуляционных трубопроводов централизованной системы горячего водоснабжения от центральных тепловых пунктов до многоквартирных домов всего, в том числе:</t>
  </si>
  <si>
    <t>Мероприятие 6.Выполнение проектно-сметной документации, инженерных изысканий, прохождение экспертизы проектов в рамках строительства, реконструкции, модернизации, ремонтов объектов водоснабжения и водоотведения, теплоснабжения всего, в том числе:</t>
  </si>
  <si>
    <t>Мероприятие 7. 
Экспертиза промышленной безопасности опасных объектов газоснабжения всего, в том числе:</t>
  </si>
  <si>
    <t>Мероприятие 8.                         Капитальный ремонт, ремонт и содержание сетей водоснабжения и водоотведения всего, в том числе:</t>
  </si>
  <si>
    <t>Мероприятие 9.                               Обустройство и содержание мест (площадок) накопления твердых коммунальных отходов всего, в том числе:</t>
  </si>
  <si>
    <t>Мероприятие 10.                               Государственная поддержка закупки контейнеров для раздельного накопления твердых коммунальных отходов всего, в том числе:</t>
  </si>
  <si>
    <t>Мероприятие 11.                               Концессионные соглашения в отношении объектов теплоснабжения, (горячего водоснабжения), находящихся в собственности городского округа Первоуральск всего, в том числе:</t>
  </si>
  <si>
    <t>ПОВЫШЕНИЕ ЭНЕРГЕТИЧЕСКОЙ ЭФФЕКТИВНОСТИ ГОРОДСКОГО ОКРУГА ПЕРВОУРАЛЬСК НА 2023- 2028 ГОДЫ"</t>
  </si>
  <si>
    <t>Мероприятие 5. Приспособление жилых помещений инвалидов и общего имущества в многоквартирных домах, в котором проживают инвалиды, с учетом потребностей инвалидов, и обеспечения условий их доступности для инвалидов всего, в том числе:</t>
  </si>
  <si>
    <t>УЖКХиС, 
ПМУП "Водоканал"</t>
  </si>
  <si>
    <t>УЖКХиС,
ППМУП "Водоканал"</t>
  </si>
  <si>
    <t>2.1.1.</t>
  </si>
  <si>
    <t>2.1.3.</t>
  </si>
  <si>
    <t>2.1.8.</t>
  </si>
  <si>
    <t>4.2.2.</t>
  </si>
  <si>
    <t>2.1.2., 2.1.1.</t>
  </si>
  <si>
    <t>2.1.2.</t>
  </si>
  <si>
    <t xml:space="preserve">2.1.1., 2.1.2.        </t>
  </si>
  <si>
    <t>2.1.2., 2.1.5., 2.1.6., 2.2.1.</t>
  </si>
  <si>
    <t>2.1.2, 2.1.5., 2.1.6.</t>
  </si>
  <si>
    <t>2.1.7.</t>
  </si>
  <si>
    <t>РАЗДЕЛ 3. ПЛАН МЕРОПРИЯТИЙ ПО ВЫПОЛНЕНИЮ МУНИЦИПАЛЬНОЙ ПРОГРАММЫ</t>
  </si>
  <si>
    <t>2.1.1.
2.1.2.
2.1.3.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</si>
</sst>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name val="Calibri"/>
      <family val="2"/>
    </font>
    <font>
      <sz val="11"/>
      <name val="Calibri"/>
      <family val="2"/>
    </font>
    <font>
      <sz val="12"/>
      <name val="Liberation Serif"/>
      <family val="1"/>
      <charset val="204"/>
    </font>
    <font>
      <sz val="11"/>
      <name val="Liberation Serif"/>
      <family val="1"/>
      <charset val="204"/>
    </font>
    <font>
      <sz val="14"/>
      <name val="Liberation Serif"/>
      <family val="1"/>
      <charset val="204"/>
    </font>
    <font>
      <sz val="12"/>
      <color indexed="9"/>
      <name val="Liberation Serif"/>
      <family val="1"/>
      <charset val="204"/>
    </font>
    <font>
      <sz val="10"/>
      <name val="Liberation Serif"/>
      <family val="1"/>
      <charset val="204"/>
    </font>
    <font>
      <b/>
      <sz val="12"/>
      <name val="Liberation Serif"/>
      <family val="1"/>
      <charset val="204"/>
    </font>
    <font>
      <sz val="8"/>
      <name val="Liberation Serif"/>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0" xfId="0" applyFont="1" applyFill="1"/>
    <xf numFmtId="0" fontId="3" fillId="0" borderId="0" xfId="0" applyFont="1" applyFill="1"/>
    <xf numFmtId="0" fontId="2" fillId="0" borderId="0" xfId="0" applyFont="1" applyFill="1" applyAlignment="1">
      <alignment horizontal="left"/>
    </xf>
    <xf numFmtId="0" fontId="4" fillId="0" borderId="0" xfId="0" applyFont="1" applyFill="1"/>
    <xf numFmtId="0" fontId="2" fillId="0" borderId="0" xfId="0" applyFont="1" applyFill="1" applyAlignment="1"/>
    <xf numFmtId="0" fontId="5" fillId="0" borderId="0" xfId="0" applyFont="1" applyFill="1" applyAlignment="1">
      <alignment horizontal="right"/>
    </xf>
    <xf numFmtId="0" fontId="2" fillId="0" borderId="0" xfId="0" applyFont="1" applyFill="1" applyAlignment="1">
      <alignment horizontal="justify"/>
    </xf>
    <xf numFmtId="164" fontId="2" fillId="0" borderId="0" xfId="0" applyNumberFormat="1" applyFont="1" applyFill="1"/>
    <xf numFmtId="0" fontId="2" fillId="0" borderId="1"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1" xfId="0" applyFont="1" applyFill="1" applyBorder="1" applyAlignment="1">
      <alignment vertical="top" wrapText="1"/>
    </xf>
    <xf numFmtId="0" fontId="6" fillId="0" borderId="1"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vertical="top" wrapText="1"/>
    </xf>
    <xf numFmtId="0" fontId="6" fillId="0" borderId="0" xfId="0" applyFont="1" applyFill="1" applyBorder="1" applyAlignment="1">
      <alignment horizontal="center" vertical="top" wrapText="1"/>
    </xf>
    <xf numFmtId="164" fontId="2" fillId="0" borderId="0"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0" xfId="0" applyFont="1" applyFill="1"/>
    <xf numFmtId="0" fontId="8" fillId="0" borderId="5" xfId="0" applyFont="1" applyFill="1" applyBorder="1" applyAlignment="1">
      <alignment horizontal="center" vertical="top" wrapText="1"/>
    </xf>
    <xf numFmtId="164" fontId="3" fillId="0" borderId="0" xfId="0" applyNumberFormat="1" applyFont="1" applyFill="1"/>
    <xf numFmtId="4" fontId="2" fillId="0" borderId="0" xfId="0" applyNumberFormat="1" applyFont="1" applyFill="1"/>
    <xf numFmtId="0" fontId="3" fillId="0" borderId="1" xfId="0" applyFont="1" applyFill="1" applyBorder="1" applyAlignment="1">
      <alignment horizontal="center" vertical="center" wrapText="1"/>
    </xf>
    <xf numFmtId="0" fontId="7" fillId="0" borderId="0" xfId="0" applyFont="1" applyFill="1" applyAlignment="1">
      <alignment horizont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M165"/>
  <sheetViews>
    <sheetView tabSelected="1" view="pageBreakPreview" zoomScaleNormal="100" zoomScaleSheetLayoutView="100" workbookViewId="0">
      <pane ySplit="13" topLeftCell="A14" activePane="bottomLeft" state="frozen"/>
      <selection pane="bottomLeft" activeCell="A6" sqref="A6:K18"/>
    </sheetView>
  </sheetViews>
  <sheetFormatPr defaultRowHeight="14.25" x14ac:dyDescent="0.2"/>
  <cols>
    <col min="1" max="1" width="5.28515625" style="2" customWidth="1"/>
    <col min="2" max="2" width="41.5703125" style="2" customWidth="1"/>
    <col min="3" max="3" width="15.140625" style="2" customWidth="1"/>
    <col min="4" max="4" width="13.85546875" style="2" customWidth="1"/>
    <col min="5" max="5" width="13.140625" style="2" customWidth="1"/>
    <col min="6" max="10" width="11.7109375" style="2" customWidth="1"/>
    <col min="11" max="11" width="13.5703125" style="2" customWidth="1"/>
    <col min="12" max="18" width="6.7109375" style="2" hidden="1" customWidth="1"/>
    <col min="19" max="28" width="9.140625" style="2" hidden="1" customWidth="1"/>
    <col min="29" max="32" width="13" style="2" hidden="1" customWidth="1"/>
    <col min="33" max="33" width="9.140625" style="2" hidden="1" customWidth="1"/>
    <col min="34" max="34" width="9.140625" style="2"/>
    <col min="35" max="35" width="10.140625" style="2" bestFit="1" customWidth="1"/>
    <col min="36" max="16384" width="9.140625" style="2"/>
  </cols>
  <sheetData>
    <row r="1" spans="1:33" s="4" customFormat="1" ht="18" hidden="1" x14ac:dyDescent="0.25">
      <c r="A1" s="1"/>
      <c r="B1" s="1"/>
      <c r="C1" s="1"/>
      <c r="D1" s="1"/>
      <c r="E1" s="1"/>
      <c r="F1" s="1"/>
      <c r="G1" s="1"/>
      <c r="H1" s="3" t="s">
        <v>58</v>
      </c>
      <c r="I1" s="1"/>
      <c r="J1" s="1"/>
      <c r="K1" s="1"/>
      <c r="AC1" s="4" t="s">
        <v>0</v>
      </c>
    </row>
    <row r="2" spans="1:33" s="4" customFormat="1" ht="18" hidden="1" x14ac:dyDescent="0.25">
      <c r="A2" s="1"/>
      <c r="B2" s="1"/>
      <c r="C2" s="1"/>
      <c r="D2" s="1"/>
      <c r="E2" s="1"/>
      <c r="F2" s="1"/>
      <c r="G2" s="1"/>
      <c r="H2" s="3" t="s">
        <v>1</v>
      </c>
      <c r="I2" s="1"/>
      <c r="J2" s="1"/>
      <c r="K2" s="5"/>
      <c r="AC2" s="4" t="s">
        <v>2</v>
      </c>
    </row>
    <row r="3" spans="1:33" s="4" customFormat="1" ht="18" hidden="1" x14ac:dyDescent="0.25">
      <c r="A3" s="1"/>
      <c r="B3" s="1"/>
      <c r="C3" s="1"/>
      <c r="D3" s="1"/>
      <c r="E3" s="1"/>
      <c r="F3" s="1"/>
      <c r="G3" s="1"/>
      <c r="H3" s="3" t="s">
        <v>3</v>
      </c>
      <c r="I3" s="1"/>
      <c r="J3" s="1"/>
      <c r="K3" s="1"/>
      <c r="AC3" s="4" t="s">
        <v>3</v>
      </c>
    </row>
    <row r="4" spans="1:33" s="4" customFormat="1" ht="18" hidden="1" x14ac:dyDescent="0.25">
      <c r="A4" s="1"/>
      <c r="B4" s="1"/>
      <c r="C4" s="1"/>
      <c r="D4" s="1"/>
      <c r="E4" s="1"/>
      <c r="F4" s="1"/>
      <c r="G4" s="1"/>
      <c r="H4" s="3" t="s">
        <v>4</v>
      </c>
      <c r="I4" s="1"/>
      <c r="J4" s="1"/>
      <c r="K4" s="1"/>
      <c r="AC4" s="4" t="s">
        <v>4</v>
      </c>
    </row>
    <row r="5" spans="1:33" ht="15" hidden="1" x14ac:dyDescent="0.2">
      <c r="A5" s="1"/>
      <c r="B5" s="1"/>
      <c r="C5" s="1"/>
      <c r="D5" s="1"/>
      <c r="E5" s="1"/>
      <c r="F5" s="1"/>
      <c r="G5" s="1"/>
      <c r="H5" s="1"/>
      <c r="I5" s="1"/>
      <c r="J5" s="1"/>
      <c r="K5" s="6" t="s">
        <v>5</v>
      </c>
    </row>
    <row r="6" spans="1:33" s="1" customFormat="1" ht="15" x14ac:dyDescent="0.2">
      <c r="A6" s="27" t="s">
        <v>84</v>
      </c>
      <c r="B6" s="27"/>
      <c r="C6" s="27"/>
      <c r="D6" s="27"/>
      <c r="E6" s="27"/>
      <c r="F6" s="27"/>
      <c r="G6" s="27"/>
      <c r="H6" s="27"/>
      <c r="I6" s="27"/>
      <c r="J6" s="27"/>
      <c r="K6" s="27"/>
    </row>
    <row r="7" spans="1:33" s="1" customFormat="1" ht="15" x14ac:dyDescent="0.2">
      <c r="A7" s="27" t="s">
        <v>6</v>
      </c>
      <c r="B7" s="27"/>
      <c r="C7" s="27"/>
      <c r="D7" s="27"/>
      <c r="E7" s="27"/>
      <c r="F7" s="27"/>
      <c r="G7" s="27"/>
      <c r="H7" s="27"/>
      <c r="I7" s="27"/>
      <c r="J7" s="27"/>
      <c r="K7" s="27"/>
    </row>
    <row r="8" spans="1:33" s="1" customFormat="1" ht="15" x14ac:dyDescent="0.2">
      <c r="A8" s="27" t="s">
        <v>70</v>
      </c>
      <c r="B8" s="27"/>
      <c r="C8" s="27"/>
      <c r="D8" s="27"/>
      <c r="E8" s="27"/>
      <c r="F8" s="27"/>
      <c r="G8" s="27"/>
      <c r="H8" s="27"/>
      <c r="I8" s="27"/>
      <c r="J8" s="27"/>
      <c r="K8" s="27"/>
    </row>
    <row r="9" spans="1:33" s="1" customFormat="1" ht="15" x14ac:dyDescent="0.2">
      <c r="A9" s="7"/>
    </row>
    <row r="10" spans="1:33" ht="100.5" customHeight="1" x14ac:dyDescent="0.2">
      <c r="A10" s="31" t="s">
        <v>7</v>
      </c>
      <c r="B10" s="31" t="s">
        <v>8</v>
      </c>
      <c r="C10" s="31" t="s">
        <v>56</v>
      </c>
      <c r="D10" s="28" t="s">
        <v>9</v>
      </c>
      <c r="E10" s="29"/>
      <c r="F10" s="29"/>
      <c r="G10" s="29"/>
      <c r="H10" s="29"/>
      <c r="I10" s="29"/>
      <c r="J10" s="30"/>
      <c r="K10" s="33" t="s">
        <v>10</v>
      </c>
      <c r="AC10" s="24" t="e">
        <f>#REF!-AC13</f>
        <v>#REF!</v>
      </c>
      <c r="AD10" s="24" t="e">
        <f>#REF!-AD13</f>
        <v>#REF!</v>
      </c>
      <c r="AE10" s="24" t="e">
        <f>#REF!-AE13</f>
        <v>#REF!</v>
      </c>
      <c r="AF10" s="24">
        <f>K13-AF13</f>
        <v>-659336.196</v>
      </c>
    </row>
    <row r="11" spans="1:33" x14ac:dyDescent="0.2">
      <c r="A11" s="31"/>
      <c r="B11" s="31"/>
      <c r="C11" s="31"/>
      <c r="D11" s="26" t="s">
        <v>11</v>
      </c>
      <c r="E11" s="26" t="s">
        <v>15</v>
      </c>
      <c r="F11" s="26" t="s">
        <v>50</v>
      </c>
      <c r="G11" s="26" t="s">
        <v>51</v>
      </c>
      <c r="H11" s="26" t="s">
        <v>52</v>
      </c>
      <c r="I11" s="26" t="s">
        <v>53</v>
      </c>
      <c r="J11" s="26" t="s">
        <v>54</v>
      </c>
      <c r="K11" s="34"/>
      <c r="AC11" s="2" t="s">
        <v>16</v>
      </c>
      <c r="AD11" s="2" t="s">
        <v>12</v>
      </c>
      <c r="AE11" s="2" t="s">
        <v>13</v>
      </c>
      <c r="AF11" s="2" t="s">
        <v>14</v>
      </c>
    </row>
    <row r="12" spans="1:33" s="22" customFormat="1" ht="11.25" thickBot="1" x14ac:dyDescent="0.2">
      <c r="A12" s="21">
        <v>1</v>
      </c>
      <c r="B12" s="21">
        <v>2</v>
      </c>
      <c r="C12" s="21">
        <v>3</v>
      </c>
      <c r="D12" s="21">
        <v>4</v>
      </c>
      <c r="E12" s="21">
        <v>10</v>
      </c>
      <c r="F12" s="21">
        <v>11</v>
      </c>
      <c r="G12" s="21">
        <v>12</v>
      </c>
      <c r="H12" s="21">
        <v>13</v>
      </c>
      <c r="I12" s="21">
        <v>14</v>
      </c>
      <c r="J12" s="21">
        <v>15</v>
      </c>
      <c r="K12" s="21">
        <v>16</v>
      </c>
      <c r="L12" s="22" t="s">
        <v>17</v>
      </c>
      <c r="S12" s="23" t="s">
        <v>18</v>
      </c>
      <c r="T12" s="23" t="s">
        <v>19</v>
      </c>
      <c r="U12" s="23" t="s">
        <v>20</v>
      </c>
      <c r="V12" s="23" t="s">
        <v>16</v>
      </c>
      <c r="W12" s="23" t="s">
        <v>12</v>
      </c>
      <c r="X12" s="23" t="s">
        <v>13</v>
      </c>
      <c r="Y12" s="23" t="s">
        <v>14</v>
      </c>
      <c r="AC12" s="22">
        <v>7</v>
      </c>
      <c r="AD12" s="22">
        <v>8</v>
      </c>
      <c r="AE12" s="22">
        <v>9</v>
      </c>
      <c r="AF12" s="22">
        <v>10</v>
      </c>
    </row>
    <row r="13" spans="1:33" s="1" customFormat="1" ht="30.75" thickBot="1" x14ac:dyDescent="0.25">
      <c r="A13" s="9">
        <v>1</v>
      </c>
      <c r="B13" s="11" t="s">
        <v>21</v>
      </c>
      <c r="C13" s="12"/>
      <c r="D13" s="13">
        <f>SUM(E13:J13)</f>
        <v>2109016</v>
      </c>
      <c r="E13" s="13">
        <f>E14+E15+E16+E18</f>
        <v>358527.20999999996</v>
      </c>
      <c r="F13" s="13">
        <f>F14+F15+F16+F18</f>
        <v>424018.55000000005</v>
      </c>
      <c r="G13" s="13">
        <f t="shared" ref="G13:J13" si="0">G14+G15+G16+G18</f>
        <v>402025.04</v>
      </c>
      <c r="H13" s="13">
        <f t="shared" si="0"/>
        <v>282057.99999999994</v>
      </c>
      <c r="I13" s="13">
        <f t="shared" si="0"/>
        <v>313021.89999999997</v>
      </c>
      <c r="J13" s="13">
        <f t="shared" si="0"/>
        <v>329365.3</v>
      </c>
      <c r="K13" s="14"/>
      <c r="L13" s="10" t="s">
        <v>18</v>
      </c>
      <c r="M13" s="10" t="s">
        <v>19</v>
      </c>
      <c r="N13" s="10" t="s">
        <v>20</v>
      </c>
      <c r="O13" s="10" t="s">
        <v>16</v>
      </c>
      <c r="P13" s="10" t="s">
        <v>12</v>
      </c>
      <c r="Q13" s="10" t="s">
        <v>13</v>
      </c>
      <c r="R13" s="10" t="s">
        <v>14</v>
      </c>
      <c r="S13" s="10">
        <v>2926726.71</v>
      </c>
      <c r="T13" s="10">
        <v>537782.82999999996</v>
      </c>
      <c r="U13" s="10">
        <v>320739.03000000003</v>
      </c>
      <c r="V13" s="10">
        <v>651317.61</v>
      </c>
      <c r="W13" s="10">
        <v>539904.68000000005</v>
      </c>
      <c r="X13" s="10">
        <v>493826.58</v>
      </c>
      <c r="Y13" s="10">
        <v>383155.98</v>
      </c>
      <c r="AA13" s="1" t="e">
        <f>#REF!-(54636.318-21-27510.97)</f>
        <v>#REF!</v>
      </c>
      <c r="AC13" s="8">
        <v>613128.92999999993</v>
      </c>
      <c r="AD13" s="1">
        <v>464644.07999999996</v>
      </c>
      <c r="AE13" s="1">
        <v>462688.63</v>
      </c>
      <c r="AF13" s="1">
        <v>659336.196</v>
      </c>
    </row>
    <row r="14" spans="1:33" s="1" customFormat="1" ht="15" x14ac:dyDescent="0.2">
      <c r="A14" s="9">
        <v>2</v>
      </c>
      <c r="B14" s="11" t="s">
        <v>22</v>
      </c>
      <c r="C14" s="12"/>
      <c r="D14" s="13">
        <f>SUM(E14:J14)</f>
        <v>0</v>
      </c>
      <c r="E14" s="13">
        <f t="shared" ref="E14:J18" si="1">E21+E34+E107+E120</f>
        <v>0</v>
      </c>
      <c r="F14" s="13">
        <f t="shared" si="1"/>
        <v>0</v>
      </c>
      <c r="G14" s="13">
        <f t="shared" si="1"/>
        <v>0</v>
      </c>
      <c r="H14" s="13">
        <f t="shared" si="1"/>
        <v>0</v>
      </c>
      <c r="I14" s="13">
        <f t="shared" si="1"/>
        <v>0</v>
      </c>
      <c r="J14" s="13">
        <f t="shared" si="1"/>
        <v>0</v>
      </c>
      <c r="K14" s="9"/>
      <c r="S14" s="1">
        <v>0</v>
      </c>
      <c r="T14" s="1">
        <v>0</v>
      </c>
      <c r="U14" s="1">
        <v>0</v>
      </c>
      <c r="V14" s="1">
        <v>0</v>
      </c>
      <c r="W14" s="1">
        <v>0</v>
      </c>
      <c r="X14" s="1">
        <v>0</v>
      </c>
      <c r="Y14" s="1">
        <v>0</v>
      </c>
      <c r="AC14" s="1">
        <v>0</v>
      </c>
      <c r="AD14" s="1">
        <v>0</v>
      </c>
      <c r="AE14" s="1">
        <v>0</v>
      </c>
      <c r="AF14" s="1">
        <v>0</v>
      </c>
      <c r="AG14" s="1" t="e">
        <f>AC14-#REF!</f>
        <v>#REF!</v>
      </c>
    </row>
    <row r="15" spans="1:33" s="1" customFormat="1" ht="15" x14ac:dyDescent="0.2">
      <c r="A15" s="9">
        <v>3</v>
      </c>
      <c r="B15" s="11" t="s">
        <v>23</v>
      </c>
      <c r="C15" s="12"/>
      <c r="D15" s="13">
        <f t="shared" ref="D15:D18" si="2">SUM(E15:J15)</f>
        <v>0</v>
      </c>
      <c r="E15" s="13">
        <f t="shared" si="1"/>
        <v>0</v>
      </c>
      <c r="F15" s="13">
        <f t="shared" si="1"/>
        <v>0</v>
      </c>
      <c r="G15" s="13">
        <f t="shared" si="1"/>
        <v>0</v>
      </c>
      <c r="H15" s="13">
        <f t="shared" si="1"/>
        <v>0</v>
      </c>
      <c r="I15" s="13">
        <f t="shared" si="1"/>
        <v>0</v>
      </c>
      <c r="J15" s="13">
        <f t="shared" si="1"/>
        <v>0</v>
      </c>
      <c r="K15" s="9"/>
      <c r="S15" s="1">
        <v>533113.47</v>
      </c>
      <c r="T15" s="1">
        <v>112629.88</v>
      </c>
      <c r="U15" s="1">
        <v>58201.93</v>
      </c>
      <c r="V15" s="1">
        <v>67859.039999999994</v>
      </c>
      <c r="W15" s="1">
        <v>100105.04</v>
      </c>
      <c r="X15" s="1">
        <v>99408.59</v>
      </c>
      <c r="Y15" s="1">
        <v>94908.99</v>
      </c>
      <c r="AA15" s="1" t="e">
        <f>27510.97+21-#REF!</f>
        <v>#REF!</v>
      </c>
      <c r="AC15" s="1">
        <v>38065.1</v>
      </c>
      <c r="AD15" s="1">
        <v>51417.539999999994</v>
      </c>
      <c r="AE15" s="1">
        <v>50721.09</v>
      </c>
      <c r="AF15" s="1">
        <v>191674.29</v>
      </c>
      <c r="AG15" s="1" t="e">
        <f>AC15-#REF!</f>
        <v>#REF!</v>
      </c>
    </row>
    <row r="16" spans="1:33" s="1" customFormat="1" ht="15" x14ac:dyDescent="0.2">
      <c r="A16" s="9">
        <v>4</v>
      </c>
      <c r="B16" s="11" t="s">
        <v>24</v>
      </c>
      <c r="C16" s="12"/>
      <c r="D16" s="13">
        <f t="shared" si="2"/>
        <v>2109016</v>
      </c>
      <c r="E16" s="13">
        <f t="shared" si="1"/>
        <v>358527.20999999996</v>
      </c>
      <c r="F16" s="13">
        <f>F23+F36+F109+F122</f>
        <v>424018.55000000005</v>
      </c>
      <c r="G16" s="13">
        <f t="shared" si="1"/>
        <v>402025.04</v>
      </c>
      <c r="H16" s="13">
        <f t="shared" si="1"/>
        <v>282057.99999999994</v>
      </c>
      <c r="I16" s="13">
        <f t="shared" si="1"/>
        <v>313021.89999999997</v>
      </c>
      <c r="J16" s="13">
        <f t="shared" si="1"/>
        <v>329365.3</v>
      </c>
      <c r="K16" s="9"/>
      <c r="S16" s="1">
        <v>980063.02</v>
      </c>
      <c r="T16" s="1">
        <v>252362.33</v>
      </c>
      <c r="U16" s="1">
        <v>108758.33</v>
      </c>
      <c r="V16" s="1">
        <v>120925.64</v>
      </c>
      <c r="W16" s="1">
        <v>220696.34</v>
      </c>
      <c r="X16" s="1">
        <v>140916.49</v>
      </c>
      <c r="Y16" s="1">
        <v>136403.89000000001</v>
      </c>
      <c r="Z16" s="1">
        <f>E16-(51377.5-21)</f>
        <v>307170.70999999996</v>
      </c>
      <c r="AC16" s="1">
        <v>91831.4</v>
      </c>
      <c r="AD16" s="1">
        <v>165008.74</v>
      </c>
      <c r="AE16" s="1">
        <v>163798.53999999998</v>
      </c>
      <c r="AF16" s="1">
        <v>320474.30599999998</v>
      </c>
      <c r="AG16" s="1" t="e">
        <f>AC16-#REF!</f>
        <v>#REF!</v>
      </c>
    </row>
    <row r="17" spans="1:39" s="1" customFormat="1" ht="30" x14ac:dyDescent="0.2">
      <c r="A17" s="9">
        <v>5</v>
      </c>
      <c r="B17" s="11" t="s">
        <v>55</v>
      </c>
      <c r="C17" s="12"/>
      <c r="D17" s="13">
        <f t="shared" si="2"/>
        <v>0</v>
      </c>
      <c r="E17" s="13">
        <f t="shared" si="1"/>
        <v>0</v>
      </c>
      <c r="F17" s="13">
        <f t="shared" si="1"/>
        <v>0</v>
      </c>
      <c r="G17" s="13">
        <f t="shared" si="1"/>
        <v>0</v>
      </c>
      <c r="H17" s="13">
        <f t="shared" si="1"/>
        <v>0</v>
      </c>
      <c r="I17" s="13">
        <f t="shared" si="1"/>
        <v>0</v>
      </c>
      <c r="J17" s="13">
        <f t="shared" si="1"/>
        <v>0</v>
      </c>
      <c r="K17" s="9"/>
    </row>
    <row r="18" spans="1:39" s="1" customFormat="1" ht="15" x14ac:dyDescent="0.2">
      <c r="A18" s="9">
        <v>6</v>
      </c>
      <c r="B18" s="11" t="s">
        <v>25</v>
      </c>
      <c r="C18" s="12"/>
      <c r="D18" s="13">
        <f t="shared" si="2"/>
        <v>0</v>
      </c>
      <c r="E18" s="13">
        <f t="shared" si="1"/>
        <v>0</v>
      </c>
      <c r="F18" s="13">
        <f t="shared" si="1"/>
        <v>0</v>
      </c>
      <c r="G18" s="13">
        <f t="shared" si="1"/>
        <v>0</v>
      </c>
      <c r="H18" s="13">
        <f t="shared" si="1"/>
        <v>0</v>
      </c>
      <c r="I18" s="13">
        <f t="shared" si="1"/>
        <v>0</v>
      </c>
      <c r="J18" s="13">
        <f t="shared" si="1"/>
        <v>0</v>
      </c>
      <c r="K18" s="9"/>
      <c r="L18" s="1">
        <f>D18/D13</f>
        <v>0</v>
      </c>
      <c r="M18" s="1">
        <f>E18/E13</f>
        <v>0</v>
      </c>
      <c r="N18" s="1" t="e">
        <f>#REF!/#REF!</f>
        <v>#REF!</v>
      </c>
      <c r="O18" s="1" t="e">
        <f>#REF!/#REF!</f>
        <v>#REF!</v>
      </c>
      <c r="P18" s="1" t="e">
        <f>#REF!/#REF!</f>
        <v>#REF!</v>
      </c>
      <c r="Q18" s="1" t="e">
        <f>#REF!/#REF!</f>
        <v>#REF!</v>
      </c>
      <c r="R18" s="1" t="e">
        <f>K18/K13</f>
        <v>#DIV/0!</v>
      </c>
      <c r="S18" s="1">
        <v>1413550.22</v>
      </c>
      <c r="T18" s="1">
        <v>172790.62</v>
      </c>
      <c r="U18" s="1">
        <v>153778.76999999999</v>
      </c>
      <c r="V18" s="1">
        <v>462532.93</v>
      </c>
      <c r="W18" s="1">
        <v>219103.3</v>
      </c>
      <c r="X18" s="1">
        <v>253501.5</v>
      </c>
      <c r="Y18" s="1">
        <v>151843.1</v>
      </c>
      <c r="AC18" s="1">
        <v>483232.43</v>
      </c>
      <c r="AD18" s="1">
        <v>248217.8</v>
      </c>
      <c r="AE18" s="1">
        <v>248169</v>
      </c>
      <c r="AF18" s="1">
        <v>147187.6</v>
      </c>
      <c r="AG18" s="1" t="e">
        <f>AC18-#REF!</f>
        <v>#REF!</v>
      </c>
    </row>
    <row r="19" spans="1:39" s="1" customFormat="1" ht="15" x14ac:dyDescent="0.2">
      <c r="A19" s="9">
        <v>7</v>
      </c>
      <c r="B19" s="32" t="s">
        <v>26</v>
      </c>
      <c r="C19" s="32"/>
      <c r="D19" s="32"/>
      <c r="E19" s="32"/>
      <c r="F19" s="32"/>
      <c r="G19" s="32"/>
      <c r="H19" s="32"/>
      <c r="I19" s="32"/>
      <c r="J19" s="32"/>
      <c r="K19" s="32"/>
    </row>
    <row r="20" spans="1:39" s="1" customFormat="1" ht="15" customHeight="1" x14ac:dyDescent="0.2">
      <c r="A20" s="9">
        <v>8</v>
      </c>
      <c r="B20" s="11" t="s">
        <v>27</v>
      </c>
      <c r="C20" s="12"/>
      <c r="D20" s="13">
        <f>SUM(E20:J20)</f>
        <v>81416.85000000002</v>
      </c>
      <c r="E20" s="13">
        <f>E21+E22+E23+E25</f>
        <v>13742.68</v>
      </c>
      <c r="F20" s="13">
        <f>F21+F22+F23+F25</f>
        <v>49813.65</v>
      </c>
      <c r="G20" s="13">
        <f t="shared" ref="G20:J20" si="3">G21+G22+G23+G25</f>
        <v>4465.13</v>
      </c>
      <c r="H20" s="13">
        <f t="shared" si="3"/>
        <v>4465.13</v>
      </c>
      <c r="I20" s="13">
        <f t="shared" si="3"/>
        <v>4465.13</v>
      </c>
      <c r="J20" s="13">
        <f t="shared" si="3"/>
        <v>4465.13</v>
      </c>
      <c r="K20" s="14"/>
      <c r="AC20" s="1">
        <v>1740</v>
      </c>
      <c r="AD20" s="1">
        <v>2240</v>
      </c>
      <c r="AE20" s="1">
        <v>2300</v>
      </c>
      <c r="AF20" s="1">
        <v>2800</v>
      </c>
    </row>
    <row r="21" spans="1:39" s="1" customFormat="1" ht="15" x14ac:dyDescent="0.2">
      <c r="A21" s="9">
        <v>9</v>
      </c>
      <c r="B21" s="11" t="s">
        <v>22</v>
      </c>
      <c r="C21" s="12"/>
      <c r="D21" s="13">
        <f>SUM(E21:J21)</f>
        <v>0</v>
      </c>
      <c r="E21" s="13">
        <f t="shared" ref="E21:J23" si="4">SUMIF($B$27:$B$31,$B21,E$27:E$31)</f>
        <v>0</v>
      </c>
      <c r="F21" s="13">
        <f t="shared" si="4"/>
        <v>0</v>
      </c>
      <c r="G21" s="13">
        <f t="shared" si="4"/>
        <v>0</v>
      </c>
      <c r="H21" s="13">
        <f t="shared" si="4"/>
        <v>0</v>
      </c>
      <c r="I21" s="13">
        <f t="shared" si="4"/>
        <v>0</v>
      </c>
      <c r="J21" s="13">
        <f t="shared" si="4"/>
        <v>0</v>
      </c>
      <c r="K21" s="14"/>
      <c r="AC21" s="1">
        <v>0</v>
      </c>
      <c r="AD21" s="1">
        <v>0</v>
      </c>
      <c r="AE21" s="1">
        <v>0</v>
      </c>
      <c r="AF21" s="1">
        <v>0</v>
      </c>
    </row>
    <row r="22" spans="1:39" s="1" customFormat="1" ht="15" x14ac:dyDescent="0.2">
      <c r="A22" s="9">
        <v>10</v>
      </c>
      <c r="B22" s="11" t="s">
        <v>23</v>
      </c>
      <c r="C22" s="12"/>
      <c r="D22" s="13">
        <f t="shared" ref="D22:D25" si="5">SUM(E22:J22)</f>
        <v>0</v>
      </c>
      <c r="E22" s="13">
        <f t="shared" si="4"/>
        <v>0</v>
      </c>
      <c r="F22" s="13">
        <f t="shared" si="4"/>
        <v>0</v>
      </c>
      <c r="G22" s="13">
        <f t="shared" si="4"/>
        <v>0</v>
      </c>
      <c r="H22" s="13">
        <f t="shared" si="4"/>
        <v>0</v>
      </c>
      <c r="I22" s="13">
        <f t="shared" si="4"/>
        <v>0</v>
      </c>
      <c r="J22" s="13">
        <f t="shared" si="4"/>
        <v>0</v>
      </c>
      <c r="K22" s="14"/>
      <c r="AC22" s="1">
        <v>0</v>
      </c>
      <c r="AD22" s="1">
        <v>0</v>
      </c>
      <c r="AE22" s="1">
        <v>0</v>
      </c>
      <c r="AF22" s="1">
        <v>0</v>
      </c>
    </row>
    <row r="23" spans="1:39" s="1" customFormat="1" ht="15" x14ac:dyDescent="0.2">
      <c r="A23" s="9">
        <v>11</v>
      </c>
      <c r="B23" s="11" t="s">
        <v>24</v>
      </c>
      <c r="C23" s="12"/>
      <c r="D23" s="13">
        <f t="shared" si="5"/>
        <v>81416.85000000002</v>
      </c>
      <c r="E23" s="13">
        <f t="shared" si="4"/>
        <v>13742.68</v>
      </c>
      <c r="F23" s="13">
        <f t="shared" si="4"/>
        <v>49813.65</v>
      </c>
      <c r="G23" s="13">
        <f t="shared" si="4"/>
        <v>4465.13</v>
      </c>
      <c r="H23" s="13">
        <f t="shared" si="4"/>
        <v>4465.13</v>
      </c>
      <c r="I23" s="13">
        <f t="shared" si="4"/>
        <v>4465.13</v>
      </c>
      <c r="J23" s="13">
        <f t="shared" si="4"/>
        <v>4465.13</v>
      </c>
      <c r="K23" s="14"/>
      <c r="AC23" s="1">
        <v>1500</v>
      </c>
      <c r="AD23" s="1">
        <v>2000</v>
      </c>
      <c r="AE23" s="1">
        <v>2000</v>
      </c>
      <c r="AF23" s="1">
        <v>2500</v>
      </c>
      <c r="AM23" s="1">
        <v>13742.683199999999</v>
      </c>
    </row>
    <row r="24" spans="1:39" s="1" customFormat="1" ht="30" x14ac:dyDescent="0.2">
      <c r="A24" s="9">
        <v>12</v>
      </c>
      <c r="B24" s="11" t="s">
        <v>55</v>
      </c>
      <c r="C24" s="12"/>
      <c r="D24" s="13">
        <f t="shared" si="5"/>
        <v>0</v>
      </c>
      <c r="E24" s="13"/>
      <c r="F24" s="13"/>
      <c r="G24" s="13"/>
      <c r="H24" s="13"/>
      <c r="I24" s="13"/>
      <c r="J24" s="13"/>
      <c r="K24" s="14"/>
    </row>
    <row r="25" spans="1:39" s="1" customFormat="1" ht="15" x14ac:dyDescent="0.2">
      <c r="A25" s="9">
        <v>13</v>
      </c>
      <c r="B25" s="11" t="s">
        <v>25</v>
      </c>
      <c r="C25" s="12"/>
      <c r="D25" s="13">
        <f t="shared" si="5"/>
        <v>0</v>
      </c>
      <c r="E25" s="13">
        <f t="shared" ref="E25:J25" si="6">SUMIF($B$27:$B$31,$B25,E$27:E$31)</f>
        <v>0</v>
      </c>
      <c r="F25" s="13">
        <f t="shared" si="6"/>
        <v>0</v>
      </c>
      <c r="G25" s="13">
        <f t="shared" si="6"/>
        <v>0</v>
      </c>
      <c r="H25" s="13">
        <f t="shared" si="6"/>
        <v>0</v>
      </c>
      <c r="I25" s="13">
        <f t="shared" si="6"/>
        <v>0</v>
      </c>
      <c r="J25" s="13">
        <f t="shared" si="6"/>
        <v>0</v>
      </c>
      <c r="K25" s="14"/>
      <c r="AC25" s="1">
        <v>240</v>
      </c>
      <c r="AD25" s="1">
        <v>240</v>
      </c>
      <c r="AE25" s="1">
        <v>300</v>
      </c>
      <c r="AF25" s="1">
        <v>300</v>
      </c>
    </row>
    <row r="26" spans="1:39" s="1" customFormat="1" ht="45" x14ac:dyDescent="0.2">
      <c r="A26" s="9">
        <v>14</v>
      </c>
      <c r="B26" s="11" t="s">
        <v>28</v>
      </c>
      <c r="C26" s="12" t="s">
        <v>33</v>
      </c>
      <c r="D26" s="13">
        <f>SUM(E26:J26)</f>
        <v>81416.85000000002</v>
      </c>
      <c r="E26" s="13">
        <f>E27+E28+E29+E31</f>
        <v>13742.68</v>
      </c>
      <c r="F26" s="13">
        <f>F27+F28+F29+F31</f>
        <v>49813.65</v>
      </c>
      <c r="G26" s="13">
        <f t="shared" ref="G26:J26" si="7">G27+G28+G29+G31</f>
        <v>4465.13</v>
      </c>
      <c r="H26" s="13">
        <f t="shared" si="7"/>
        <v>4465.13</v>
      </c>
      <c r="I26" s="13">
        <f t="shared" si="7"/>
        <v>4465.13</v>
      </c>
      <c r="J26" s="13">
        <f t="shared" si="7"/>
        <v>4465.13</v>
      </c>
      <c r="K26" s="14" t="s">
        <v>29</v>
      </c>
      <c r="AC26" s="1">
        <v>1500</v>
      </c>
      <c r="AD26" s="1">
        <v>2000</v>
      </c>
      <c r="AE26" s="1">
        <v>2000</v>
      </c>
      <c r="AF26" s="1">
        <v>2500</v>
      </c>
    </row>
    <row r="27" spans="1:39" s="1" customFormat="1" ht="15" x14ac:dyDescent="0.2">
      <c r="A27" s="9">
        <v>15</v>
      </c>
      <c r="B27" s="11" t="s">
        <v>22</v>
      </c>
      <c r="C27" s="12"/>
      <c r="D27" s="13">
        <f>SUM(E27:J27)</f>
        <v>0</v>
      </c>
      <c r="E27" s="13">
        <v>0</v>
      </c>
      <c r="F27" s="13">
        <v>0</v>
      </c>
      <c r="G27" s="13">
        <v>0</v>
      </c>
      <c r="H27" s="13">
        <v>0</v>
      </c>
      <c r="I27" s="13">
        <v>0</v>
      </c>
      <c r="J27" s="13">
        <v>0</v>
      </c>
      <c r="K27" s="14"/>
      <c r="AC27" s="1">
        <v>0</v>
      </c>
      <c r="AD27" s="1">
        <v>0</v>
      </c>
      <c r="AE27" s="1">
        <v>0</v>
      </c>
      <c r="AF27" s="1">
        <v>0</v>
      </c>
    </row>
    <row r="28" spans="1:39" s="1" customFormat="1" ht="15" x14ac:dyDescent="0.2">
      <c r="A28" s="9">
        <v>16</v>
      </c>
      <c r="B28" s="11" t="s">
        <v>23</v>
      </c>
      <c r="C28" s="12"/>
      <c r="D28" s="13">
        <f t="shared" ref="D28:D31" si="8">SUM(E28:J28)</f>
        <v>0</v>
      </c>
      <c r="E28" s="13">
        <v>0</v>
      </c>
      <c r="F28" s="13">
        <v>0</v>
      </c>
      <c r="G28" s="13">
        <v>0</v>
      </c>
      <c r="H28" s="13">
        <v>0</v>
      </c>
      <c r="I28" s="13">
        <v>0</v>
      </c>
      <c r="J28" s="13">
        <v>0</v>
      </c>
      <c r="K28" s="14"/>
      <c r="AC28" s="1">
        <v>0</v>
      </c>
      <c r="AD28" s="1">
        <v>0</v>
      </c>
      <c r="AE28" s="1">
        <v>0</v>
      </c>
      <c r="AF28" s="1">
        <v>0</v>
      </c>
    </row>
    <row r="29" spans="1:39" s="1" customFormat="1" ht="15" x14ac:dyDescent="0.2">
      <c r="A29" s="9">
        <v>17</v>
      </c>
      <c r="B29" s="11" t="s">
        <v>24</v>
      </c>
      <c r="C29" s="12"/>
      <c r="D29" s="13">
        <f t="shared" si="8"/>
        <v>81416.85000000002</v>
      </c>
      <c r="E29" s="13">
        <v>13742.68</v>
      </c>
      <c r="F29" s="13">
        <f>7813.65+42000</f>
        <v>49813.65</v>
      </c>
      <c r="G29" s="13">
        <v>4465.13</v>
      </c>
      <c r="H29" s="13">
        <v>4465.13</v>
      </c>
      <c r="I29" s="13">
        <v>4465.13</v>
      </c>
      <c r="J29" s="13">
        <v>4465.13</v>
      </c>
      <c r="K29" s="14"/>
      <c r="AC29" s="1">
        <v>1500</v>
      </c>
      <c r="AD29" s="1">
        <v>2000</v>
      </c>
      <c r="AE29" s="1">
        <v>2000</v>
      </c>
      <c r="AF29" s="1">
        <v>2500</v>
      </c>
    </row>
    <row r="30" spans="1:39" s="1" customFormat="1" ht="30" x14ac:dyDescent="0.2">
      <c r="A30" s="9">
        <v>18</v>
      </c>
      <c r="B30" s="11" t="s">
        <v>55</v>
      </c>
      <c r="C30" s="12"/>
      <c r="D30" s="13">
        <f t="shared" si="8"/>
        <v>0</v>
      </c>
      <c r="E30" s="13"/>
      <c r="F30" s="13"/>
      <c r="G30" s="13"/>
      <c r="H30" s="13"/>
      <c r="I30" s="13"/>
      <c r="J30" s="13"/>
      <c r="K30" s="14"/>
    </row>
    <row r="31" spans="1:39" s="1" customFormat="1" ht="15" x14ac:dyDescent="0.2">
      <c r="A31" s="9">
        <v>19</v>
      </c>
      <c r="B31" s="11" t="s">
        <v>25</v>
      </c>
      <c r="C31" s="12"/>
      <c r="D31" s="13">
        <f t="shared" si="8"/>
        <v>0</v>
      </c>
      <c r="E31" s="13">
        <v>0</v>
      </c>
      <c r="F31" s="13">
        <v>0</v>
      </c>
      <c r="G31" s="13">
        <v>0</v>
      </c>
      <c r="H31" s="13">
        <v>0</v>
      </c>
      <c r="I31" s="13">
        <v>0</v>
      </c>
      <c r="J31" s="13">
        <v>0</v>
      </c>
      <c r="K31" s="14"/>
      <c r="AC31" s="1">
        <v>0</v>
      </c>
      <c r="AD31" s="1">
        <v>0</v>
      </c>
      <c r="AE31" s="1">
        <v>0</v>
      </c>
      <c r="AF31" s="1">
        <v>0</v>
      </c>
    </row>
    <row r="32" spans="1:39" s="1" customFormat="1" ht="15" x14ac:dyDescent="0.2">
      <c r="A32" s="9">
        <v>20</v>
      </c>
      <c r="B32" s="32" t="s">
        <v>30</v>
      </c>
      <c r="C32" s="32"/>
      <c r="D32" s="32"/>
      <c r="E32" s="32"/>
      <c r="F32" s="32"/>
      <c r="G32" s="32"/>
      <c r="H32" s="32"/>
      <c r="I32" s="32"/>
      <c r="J32" s="32"/>
      <c r="K32" s="32"/>
    </row>
    <row r="33" spans="1:35" s="1" customFormat="1" ht="15" customHeight="1" x14ac:dyDescent="0.2">
      <c r="A33" s="9">
        <v>21</v>
      </c>
      <c r="B33" s="11" t="s">
        <v>31</v>
      </c>
      <c r="C33" s="12"/>
      <c r="D33" s="13">
        <f>SUM(E33:J33)</f>
        <v>1892276.01</v>
      </c>
      <c r="E33" s="13">
        <f>E39+E45+E51+E57+E63+E69+E75+E81+E87+E93+E99</f>
        <v>300160.99</v>
      </c>
      <c r="F33" s="13">
        <f>F39+F45+F51+F57+F63+F69+F75+F81+F87+F93+F99</f>
        <v>356576.7</v>
      </c>
      <c r="G33" s="13">
        <f t="shared" ref="G33:J33" si="9">G39+G45+G51+G57+G63+G69+G75+G81+G87+G93+G99</f>
        <v>379292.31</v>
      </c>
      <c r="H33" s="13">
        <f t="shared" si="9"/>
        <v>259324.27</v>
      </c>
      <c r="I33" s="13">
        <f t="shared" si="9"/>
        <v>290289.17</v>
      </c>
      <c r="J33" s="13">
        <f t="shared" si="9"/>
        <v>306632.57</v>
      </c>
      <c r="K33" s="14"/>
      <c r="AC33" s="1">
        <v>558651.53</v>
      </c>
      <c r="AD33" s="1">
        <v>318864.27999999997</v>
      </c>
      <c r="AE33" s="1">
        <v>315101.03000000003</v>
      </c>
      <c r="AF33" s="1">
        <v>445322.18</v>
      </c>
    </row>
    <row r="34" spans="1:35" s="1" customFormat="1" ht="15" x14ac:dyDescent="0.2">
      <c r="A34" s="9">
        <v>22</v>
      </c>
      <c r="B34" s="11" t="s">
        <v>22</v>
      </c>
      <c r="C34" s="12"/>
      <c r="D34" s="13">
        <f>SUM(E34:J34)</f>
        <v>0</v>
      </c>
      <c r="E34" s="13">
        <f>E40+E46+E52+E58+E70+E64+E76+E82+E88+E100+E94</f>
        <v>0</v>
      </c>
      <c r="F34" s="13">
        <f t="shared" ref="F34:J34" si="10">F40+F46+F52+F58+F70+F64+F76+F82+F88+F100+F94</f>
        <v>0</v>
      </c>
      <c r="G34" s="13">
        <f t="shared" si="10"/>
        <v>0</v>
      </c>
      <c r="H34" s="13">
        <f t="shared" si="10"/>
        <v>0</v>
      </c>
      <c r="I34" s="13">
        <f t="shared" si="10"/>
        <v>0</v>
      </c>
      <c r="J34" s="13">
        <f t="shared" si="10"/>
        <v>0</v>
      </c>
      <c r="K34" s="14"/>
      <c r="AC34" s="1">
        <v>0</v>
      </c>
      <c r="AD34" s="1">
        <v>0</v>
      </c>
      <c r="AE34" s="1">
        <v>0</v>
      </c>
      <c r="AF34" s="1">
        <v>0</v>
      </c>
    </row>
    <row r="35" spans="1:35" s="1" customFormat="1" ht="15" x14ac:dyDescent="0.2">
      <c r="A35" s="9">
        <v>23</v>
      </c>
      <c r="B35" s="11" t="s">
        <v>23</v>
      </c>
      <c r="C35" s="12"/>
      <c r="D35" s="13">
        <f t="shared" ref="D35:D38" si="11">SUM(E35:J35)</f>
        <v>0</v>
      </c>
      <c r="E35" s="13">
        <f t="shared" ref="E35:J38" si="12">E41+E47+E53+E59+E71+E65+E77+E83+E89+E101+E95</f>
        <v>0</v>
      </c>
      <c r="F35" s="13">
        <f t="shared" si="12"/>
        <v>0</v>
      </c>
      <c r="G35" s="13">
        <f t="shared" si="12"/>
        <v>0</v>
      </c>
      <c r="H35" s="13">
        <f t="shared" si="12"/>
        <v>0</v>
      </c>
      <c r="I35" s="13">
        <f t="shared" si="12"/>
        <v>0</v>
      </c>
      <c r="J35" s="13">
        <f t="shared" si="12"/>
        <v>0</v>
      </c>
      <c r="K35" s="14"/>
      <c r="AC35" s="1">
        <v>38065.1</v>
      </c>
      <c r="AD35" s="1">
        <v>51417.539999999994</v>
      </c>
      <c r="AE35" s="1">
        <v>50721.09</v>
      </c>
      <c r="AF35" s="1">
        <v>191674.29</v>
      </c>
    </row>
    <row r="36" spans="1:35" s="1" customFormat="1" ht="15" x14ac:dyDescent="0.2">
      <c r="A36" s="9">
        <v>24</v>
      </c>
      <c r="B36" s="11" t="s">
        <v>24</v>
      </c>
      <c r="C36" s="12"/>
      <c r="D36" s="13">
        <f>SUM(E36:J36)</f>
        <v>1892276.01</v>
      </c>
      <c r="E36" s="13">
        <f t="shared" si="12"/>
        <v>300160.99</v>
      </c>
      <c r="F36" s="13">
        <f>F42+F48+F54+F60+F72+F66+F78+F84+F90+F102+F96</f>
        <v>356576.7</v>
      </c>
      <c r="G36" s="13">
        <f t="shared" si="12"/>
        <v>379292.31</v>
      </c>
      <c r="H36" s="13">
        <f t="shared" si="12"/>
        <v>259324.27</v>
      </c>
      <c r="I36" s="13">
        <f t="shared" si="12"/>
        <v>290289.17</v>
      </c>
      <c r="J36" s="13">
        <f t="shared" si="12"/>
        <v>306632.57</v>
      </c>
      <c r="K36" s="14"/>
      <c r="AC36" s="1">
        <v>67454</v>
      </c>
      <c r="AD36" s="1">
        <v>139370.94</v>
      </c>
      <c r="AE36" s="1">
        <v>137370.94</v>
      </c>
      <c r="AF36" s="1">
        <v>228674.29</v>
      </c>
      <c r="AI36" s="25"/>
    </row>
    <row r="37" spans="1:35" s="1" customFormat="1" ht="30" x14ac:dyDescent="0.2">
      <c r="A37" s="9">
        <v>25</v>
      </c>
      <c r="B37" s="11" t="s">
        <v>55</v>
      </c>
      <c r="C37" s="12"/>
      <c r="D37" s="13">
        <f t="shared" si="11"/>
        <v>0</v>
      </c>
      <c r="E37" s="13"/>
      <c r="F37" s="13"/>
      <c r="G37" s="13"/>
      <c r="H37" s="13"/>
      <c r="I37" s="13"/>
      <c r="J37" s="13"/>
      <c r="K37" s="14"/>
    </row>
    <row r="38" spans="1:35" s="1" customFormat="1" ht="15" x14ac:dyDescent="0.2">
      <c r="A38" s="9">
        <v>26</v>
      </c>
      <c r="B38" s="11" t="s">
        <v>25</v>
      </c>
      <c r="C38" s="12"/>
      <c r="D38" s="13">
        <f t="shared" si="11"/>
        <v>0</v>
      </c>
      <c r="E38" s="13">
        <f t="shared" si="12"/>
        <v>0</v>
      </c>
      <c r="F38" s="13">
        <f t="shared" si="12"/>
        <v>0</v>
      </c>
      <c r="G38" s="13">
        <f t="shared" si="12"/>
        <v>0</v>
      </c>
      <c r="H38" s="13">
        <f t="shared" si="12"/>
        <v>0</v>
      </c>
      <c r="I38" s="13">
        <f t="shared" si="12"/>
        <v>0</v>
      </c>
      <c r="J38" s="13">
        <f t="shared" si="12"/>
        <v>0</v>
      </c>
      <c r="K38" s="14"/>
      <c r="L38" s="15">
        <f>D38/D33</f>
        <v>0</v>
      </c>
      <c r="M38" s="15">
        <f>E38/E33</f>
        <v>0</v>
      </c>
      <c r="N38" s="15" t="e">
        <f>#REF!/#REF!</f>
        <v>#REF!</v>
      </c>
      <c r="O38" s="15" t="e">
        <f>#REF!/#REF!</f>
        <v>#REF!</v>
      </c>
      <c r="P38" s="15" t="e">
        <f>#REF!/#REF!</f>
        <v>#REF!</v>
      </c>
      <c r="Q38" s="15" t="e">
        <f>#REF!/#REF!</f>
        <v>#REF!</v>
      </c>
      <c r="R38" s="15" t="e">
        <f>K38/K33</f>
        <v>#DIV/0!</v>
      </c>
      <c r="AC38" s="1">
        <v>453132.43</v>
      </c>
      <c r="AD38" s="1">
        <v>128075.8</v>
      </c>
      <c r="AE38" s="1">
        <v>127009</v>
      </c>
      <c r="AF38" s="1">
        <v>24973.599999999999</v>
      </c>
    </row>
    <row r="39" spans="1:35" s="1" customFormat="1" ht="60" x14ac:dyDescent="0.2">
      <c r="A39" s="9">
        <v>27</v>
      </c>
      <c r="B39" s="11" t="s">
        <v>59</v>
      </c>
      <c r="C39" s="12" t="s">
        <v>73</v>
      </c>
      <c r="D39" s="13">
        <f>SUM(E39:J39)</f>
        <v>359498.69</v>
      </c>
      <c r="E39" s="13">
        <f t="shared" ref="E39:J39" si="13">E40+E41+E42+E44</f>
        <v>106558.02</v>
      </c>
      <c r="F39" s="13">
        <f t="shared" si="13"/>
        <v>126470.33</v>
      </c>
      <c r="G39" s="13">
        <f t="shared" si="13"/>
        <v>126470.34</v>
      </c>
      <c r="H39" s="13">
        <f t="shared" si="13"/>
        <v>0</v>
      </c>
      <c r="I39" s="13">
        <f t="shared" si="13"/>
        <v>0</v>
      </c>
      <c r="J39" s="13">
        <f t="shared" si="13"/>
        <v>0</v>
      </c>
      <c r="K39" s="14" t="s">
        <v>81</v>
      </c>
      <c r="AC39" s="1">
        <v>80578.900000000009</v>
      </c>
      <c r="AD39" s="1">
        <v>61953.399999999994</v>
      </c>
      <c r="AE39" s="1">
        <v>62649.15</v>
      </c>
      <c r="AF39" s="1">
        <v>51074.7</v>
      </c>
    </row>
    <row r="40" spans="1:35" s="1" customFormat="1" ht="15" x14ac:dyDescent="0.2">
      <c r="A40" s="9">
        <v>28</v>
      </c>
      <c r="B40" s="11" t="s">
        <v>22</v>
      </c>
      <c r="C40" s="12"/>
      <c r="D40" s="13">
        <f>SUM(E40:J40)</f>
        <v>0</v>
      </c>
      <c r="E40" s="13">
        <v>0</v>
      </c>
      <c r="F40" s="13">
        <v>0</v>
      </c>
      <c r="G40" s="13">
        <v>0</v>
      </c>
      <c r="H40" s="13">
        <v>0</v>
      </c>
      <c r="I40" s="13">
        <v>0</v>
      </c>
      <c r="J40" s="13">
        <v>0</v>
      </c>
      <c r="K40" s="14"/>
      <c r="AC40" s="1">
        <v>0</v>
      </c>
      <c r="AD40" s="1">
        <v>0</v>
      </c>
      <c r="AE40" s="1">
        <v>0</v>
      </c>
      <c r="AF40" s="1">
        <v>0</v>
      </c>
    </row>
    <row r="41" spans="1:35" s="1" customFormat="1" ht="15" x14ac:dyDescent="0.2">
      <c r="A41" s="9">
        <v>29</v>
      </c>
      <c r="B41" s="11" t="s">
        <v>23</v>
      </c>
      <c r="C41" s="12"/>
      <c r="D41" s="13">
        <f t="shared" ref="D41:D44" si="14">SUM(E41:J41)</f>
        <v>0</v>
      </c>
      <c r="E41" s="13">
        <v>0</v>
      </c>
      <c r="F41" s="13">
        <v>0</v>
      </c>
      <c r="G41" s="13">
        <v>0</v>
      </c>
      <c r="H41" s="13">
        <v>0</v>
      </c>
      <c r="I41" s="13">
        <v>0</v>
      </c>
      <c r="J41" s="13">
        <v>0</v>
      </c>
      <c r="K41" s="14"/>
      <c r="AC41" s="1">
        <v>38065.1</v>
      </c>
      <c r="AD41" s="1">
        <v>19046.599999999999</v>
      </c>
      <c r="AE41" s="1">
        <v>18350.150000000001</v>
      </c>
      <c r="AF41" s="1">
        <v>18125.55</v>
      </c>
    </row>
    <row r="42" spans="1:35" s="1" customFormat="1" ht="15" x14ac:dyDescent="0.2">
      <c r="A42" s="9">
        <v>30</v>
      </c>
      <c r="B42" s="11" t="s">
        <v>24</v>
      </c>
      <c r="C42" s="12"/>
      <c r="D42" s="13">
        <f t="shared" si="14"/>
        <v>359498.69</v>
      </c>
      <c r="E42" s="13">
        <v>106558.02</v>
      </c>
      <c r="F42" s="13">
        <v>126470.33</v>
      </c>
      <c r="G42" s="13">
        <v>126470.34</v>
      </c>
      <c r="H42" s="13">
        <v>0</v>
      </c>
      <c r="I42" s="13">
        <v>0</v>
      </c>
      <c r="J42" s="13">
        <v>0</v>
      </c>
      <c r="K42" s="14"/>
      <c r="AC42" s="1">
        <v>30000</v>
      </c>
      <c r="AD42" s="1">
        <v>30000</v>
      </c>
      <c r="AE42" s="1">
        <v>30000</v>
      </c>
      <c r="AF42" s="1">
        <v>18125.55</v>
      </c>
    </row>
    <row r="43" spans="1:35" s="1" customFormat="1" ht="30" x14ac:dyDescent="0.2">
      <c r="A43" s="9">
        <v>31</v>
      </c>
      <c r="B43" s="11" t="s">
        <v>55</v>
      </c>
      <c r="C43" s="12"/>
      <c r="D43" s="13">
        <f t="shared" si="14"/>
        <v>0</v>
      </c>
      <c r="E43" s="13"/>
      <c r="F43" s="13"/>
      <c r="G43" s="13"/>
      <c r="H43" s="13"/>
      <c r="I43" s="13"/>
      <c r="J43" s="13"/>
      <c r="K43" s="14"/>
    </row>
    <row r="44" spans="1:35" s="1" customFormat="1" ht="15" x14ac:dyDescent="0.2">
      <c r="A44" s="9">
        <v>32</v>
      </c>
      <c r="B44" s="11" t="s">
        <v>25</v>
      </c>
      <c r="C44" s="12"/>
      <c r="D44" s="13">
        <f t="shared" si="14"/>
        <v>0</v>
      </c>
      <c r="E44" s="13">
        <v>0</v>
      </c>
      <c r="F44" s="13">
        <v>0</v>
      </c>
      <c r="G44" s="13">
        <v>0</v>
      </c>
      <c r="H44" s="13">
        <v>0</v>
      </c>
      <c r="I44" s="13">
        <v>0</v>
      </c>
      <c r="J44" s="13">
        <v>0</v>
      </c>
      <c r="K44" s="14"/>
      <c r="L44" s="15">
        <f>D44/D39</f>
        <v>0</v>
      </c>
      <c r="M44" s="15">
        <f>E44/E39</f>
        <v>0</v>
      </c>
      <c r="N44" s="15" t="e">
        <f>#REF!/#REF!</f>
        <v>#REF!</v>
      </c>
      <c r="O44" s="15" t="e">
        <f>#REF!/#REF!</f>
        <v>#REF!</v>
      </c>
      <c r="P44" s="15" t="e">
        <f>#REF!/#REF!</f>
        <v>#REF!</v>
      </c>
      <c r="Q44" s="15" t="e">
        <f>#REF!/#REF!</f>
        <v>#REF!</v>
      </c>
      <c r="R44" s="15" t="e">
        <f>K44/K39</f>
        <v>#VALUE!</v>
      </c>
      <c r="AC44" s="1">
        <v>12513.8</v>
      </c>
      <c r="AD44" s="1">
        <v>12906.8</v>
      </c>
      <c r="AE44" s="1">
        <v>14299</v>
      </c>
      <c r="AF44" s="1">
        <v>14823.6</v>
      </c>
    </row>
    <row r="45" spans="1:35" s="1" customFormat="1" ht="90" x14ac:dyDescent="0.2">
      <c r="A45" s="9">
        <v>33</v>
      </c>
      <c r="B45" s="11" t="s">
        <v>60</v>
      </c>
      <c r="C45" s="12" t="s">
        <v>33</v>
      </c>
      <c r="D45" s="13">
        <f>SUM(E45:J45)</f>
        <v>7800.48</v>
      </c>
      <c r="E45" s="13">
        <f>E46+E47+E48+E50</f>
        <v>1300.08</v>
      </c>
      <c r="F45" s="13">
        <f t="shared" ref="F45:J45" si="15">F46+F47+F48+F50</f>
        <v>1300.08</v>
      </c>
      <c r="G45" s="13">
        <f t="shared" si="15"/>
        <v>1300.08</v>
      </c>
      <c r="H45" s="13">
        <f t="shared" si="15"/>
        <v>1300.08</v>
      </c>
      <c r="I45" s="13">
        <f t="shared" si="15"/>
        <v>1300.08</v>
      </c>
      <c r="J45" s="13">
        <f t="shared" si="15"/>
        <v>1300.08</v>
      </c>
      <c r="K45" s="9" t="s">
        <v>78</v>
      </c>
      <c r="AC45" s="1">
        <v>2000</v>
      </c>
      <c r="AD45" s="1">
        <v>0</v>
      </c>
      <c r="AE45" s="1">
        <v>0</v>
      </c>
      <c r="AF45" s="1">
        <v>0</v>
      </c>
    </row>
    <row r="46" spans="1:35" s="1" customFormat="1" ht="15" x14ac:dyDescent="0.2">
      <c r="A46" s="9">
        <v>34</v>
      </c>
      <c r="B46" s="11" t="s">
        <v>22</v>
      </c>
      <c r="C46" s="12"/>
      <c r="D46" s="13">
        <f>SUM(E46:J46)</f>
        <v>0</v>
      </c>
      <c r="E46" s="13">
        <v>0</v>
      </c>
      <c r="F46" s="13">
        <v>0</v>
      </c>
      <c r="G46" s="13">
        <v>0</v>
      </c>
      <c r="H46" s="13">
        <v>0</v>
      </c>
      <c r="I46" s="13">
        <v>0</v>
      </c>
      <c r="J46" s="13">
        <v>0</v>
      </c>
      <c r="K46" s="9"/>
      <c r="AC46" s="1">
        <v>0</v>
      </c>
      <c r="AD46" s="1">
        <v>0</v>
      </c>
      <c r="AE46" s="1">
        <v>0</v>
      </c>
      <c r="AF46" s="1">
        <v>0</v>
      </c>
    </row>
    <row r="47" spans="1:35" s="1" customFormat="1" ht="15" x14ac:dyDescent="0.2">
      <c r="A47" s="9">
        <v>35</v>
      </c>
      <c r="B47" s="11" t="s">
        <v>23</v>
      </c>
      <c r="C47" s="12"/>
      <c r="D47" s="13">
        <f t="shared" ref="D47:D50" si="16">SUM(E47:J47)</f>
        <v>0</v>
      </c>
      <c r="E47" s="13">
        <v>0</v>
      </c>
      <c r="F47" s="13">
        <v>0</v>
      </c>
      <c r="G47" s="13">
        <v>0</v>
      </c>
      <c r="H47" s="13">
        <v>0</v>
      </c>
      <c r="I47" s="13">
        <v>0</v>
      </c>
      <c r="J47" s="13">
        <v>0</v>
      </c>
      <c r="K47" s="9"/>
      <c r="AC47" s="1">
        <v>0</v>
      </c>
      <c r="AD47" s="1">
        <v>0</v>
      </c>
      <c r="AE47" s="1">
        <v>0</v>
      </c>
      <c r="AF47" s="1">
        <v>0</v>
      </c>
    </row>
    <row r="48" spans="1:35" s="1" customFormat="1" ht="15" x14ac:dyDescent="0.2">
      <c r="A48" s="9">
        <v>36</v>
      </c>
      <c r="B48" s="11" t="s">
        <v>24</v>
      </c>
      <c r="C48" s="12"/>
      <c r="D48" s="13">
        <f t="shared" si="16"/>
        <v>7800.48</v>
      </c>
      <c r="E48" s="13">
        <v>1300.08</v>
      </c>
      <c r="F48" s="13">
        <v>1300.08</v>
      </c>
      <c r="G48" s="13">
        <v>1300.08</v>
      </c>
      <c r="H48" s="13">
        <v>1300.08</v>
      </c>
      <c r="I48" s="13">
        <v>1300.08</v>
      </c>
      <c r="J48" s="13">
        <v>1300.08</v>
      </c>
      <c r="K48" s="9"/>
      <c r="AC48" s="1">
        <v>2000</v>
      </c>
      <c r="AD48" s="1">
        <v>0</v>
      </c>
      <c r="AE48" s="1">
        <v>0</v>
      </c>
      <c r="AF48" s="1">
        <v>0</v>
      </c>
    </row>
    <row r="49" spans="1:32" s="1" customFormat="1" ht="30" x14ac:dyDescent="0.2">
      <c r="A49" s="9">
        <v>37</v>
      </c>
      <c r="B49" s="11" t="s">
        <v>55</v>
      </c>
      <c r="C49" s="12"/>
      <c r="D49" s="13">
        <f t="shared" si="16"/>
        <v>0</v>
      </c>
      <c r="E49" s="13"/>
      <c r="F49" s="13"/>
      <c r="G49" s="13"/>
      <c r="H49" s="13"/>
      <c r="I49" s="13"/>
      <c r="J49" s="13"/>
      <c r="K49" s="9"/>
    </row>
    <row r="50" spans="1:32" s="1" customFormat="1" ht="15" x14ac:dyDescent="0.2">
      <c r="A50" s="9">
        <v>38</v>
      </c>
      <c r="B50" s="11" t="s">
        <v>25</v>
      </c>
      <c r="C50" s="12"/>
      <c r="D50" s="13">
        <f t="shared" si="16"/>
        <v>0</v>
      </c>
      <c r="E50" s="13">
        <v>0</v>
      </c>
      <c r="F50" s="13">
        <v>0</v>
      </c>
      <c r="G50" s="13">
        <v>0</v>
      </c>
      <c r="H50" s="13">
        <v>0</v>
      </c>
      <c r="I50" s="13">
        <v>0</v>
      </c>
      <c r="J50" s="13">
        <v>0</v>
      </c>
      <c r="K50" s="9"/>
      <c r="AC50" s="1">
        <v>0</v>
      </c>
      <c r="AD50" s="1">
        <v>0</v>
      </c>
      <c r="AE50" s="1">
        <v>0</v>
      </c>
      <c r="AF50" s="1">
        <v>0</v>
      </c>
    </row>
    <row r="51" spans="1:32" s="1" customFormat="1" ht="45" customHeight="1" x14ac:dyDescent="0.2">
      <c r="A51" s="9">
        <v>39</v>
      </c>
      <c r="B51" s="11" t="s">
        <v>61</v>
      </c>
      <c r="C51" s="12" t="s">
        <v>72</v>
      </c>
      <c r="D51" s="13">
        <f>SUM(E51:J51)</f>
        <v>35</v>
      </c>
      <c r="E51" s="13">
        <f>E52+E53+E54+E56</f>
        <v>0</v>
      </c>
      <c r="F51" s="13">
        <f t="shared" ref="F51:J51" si="17">F52+F53+F54+F56</f>
        <v>15</v>
      </c>
      <c r="G51" s="13">
        <f t="shared" si="17"/>
        <v>20</v>
      </c>
      <c r="H51" s="13">
        <f t="shared" si="17"/>
        <v>0</v>
      </c>
      <c r="I51" s="13">
        <f t="shared" si="17"/>
        <v>0</v>
      </c>
      <c r="J51" s="13">
        <f t="shared" si="17"/>
        <v>0</v>
      </c>
      <c r="K51" s="14" t="s">
        <v>79</v>
      </c>
      <c r="AC51" s="1">
        <v>6200</v>
      </c>
      <c r="AD51" s="1">
        <v>71041.88</v>
      </c>
      <c r="AE51" s="1">
        <v>71541.88</v>
      </c>
      <c r="AF51" s="1">
        <v>266667.48</v>
      </c>
    </row>
    <row r="52" spans="1:32" s="1" customFormat="1" ht="15" x14ac:dyDescent="0.2">
      <c r="A52" s="9">
        <v>40</v>
      </c>
      <c r="B52" s="11" t="s">
        <v>22</v>
      </c>
      <c r="C52" s="12"/>
      <c r="D52" s="13">
        <f>SUM(E52:J52)</f>
        <v>0</v>
      </c>
      <c r="E52" s="13">
        <v>0</v>
      </c>
      <c r="F52" s="13">
        <v>0</v>
      </c>
      <c r="G52" s="13">
        <v>0</v>
      </c>
      <c r="H52" s="13">
        <v>0</v>
      </c>
      <c r="I52" s="13">
        <v>0</v>
      </c>
      <c r="J52" s="13">
        <v>0</v>
      </c>
      <c r="K52" s="14"/>
      <c r="AC52" s="1">
        <v>0</v>
      </c>
      <c r="AD52" s="1">
        <v>0</v>
      </c>
      <c r="AE52" s="1">
        <v>0</v>
      </c>
      <c r="AF52" s="1">
        <v>0</v>
      </c>
    </row>
    <row r="53" spans="1:32" s="1" customFormat="1" ht="15" x14ac:dyDescent="0.2">
      <c r="A53" s="9">
        <v>41</v>
      </c>
      <c r="B53" s="11" t="s">
        <v>23</v>
      </c>
      <c r="C53" s="12"/>
      <c r="D53" s="13">
        <f t="shared" ref="D53:D56" si="18">SUM(E53:J53)</f>
        <v>0</v>
      </c>
      <c r="E53" s="13">
        <v>0</v>
      </c>
      <c r="F53" s="13">
        <v>0</v>
      </c>
      <c r="G53" s="13">
        <v>0</v>
      </c>
      <c r="H53" s="13">
        <v>0</v>
      </c>
      <c r="I53" s="13">
        <v>0</v>
      </c>
      <c r="J53" s="13">
        <v>0</v>
      </c>
      <c r="K53" s="14"/>
      <c r="AC53" s="1">
        <v>0</v>
      </c>
      <c r="AD53" s="1">
        <v>32370.94</v>
      </c>
      <c r="AE53" s="1">
        <v>32370.94</v>
      </c>
      <c r="AF53" s="1">
        <v>129833.74</v>
      </c>
    </row>
    <row r="54" spans="1:32" s="1" customFormat="1" ht="15" x14ac:dyDescent="0.2">
      <c r="A54" s="9">
        <v>42</v>
      </c>
      <c r="B54" s="11" t="s">
        <v>24</v>
      </c>
      <c r="C54" s="12"/>
      <c r="D54" s="13">
        <f t="shared" si="18"/>
        <v>35</v>
      </c>
      <c r="E54" s="13">
        <v>0</v>
      </c>
      <c r="F54" s="13">
        <v>15</v>
      </c>
      <c r="G54" s="13">
        <v>20</v>
      </c>
      <c r="H54" s="13">
        <v>0</v>
      </c>
      <c r="I54" s="13">
        <v>0</v>
      </c>
      <c r="J54" s="13">
        <v>0</v>
      </c>
      <c r="K54" s="14"/>
      <c r="AC54" s="1">
        <v>0</v>
      </c>
      <c r="AD54" s="1">
        <v>32370.94</v>
      </c>
      <c r="AE54" s="1">
        <v>32370.94</v>
      </c>
      <c r="AF54" s="1">
        <v>129833.74</v>
      </c>
    </row>
    <row r="55" spans="1:32" s="1" customFormat="1" ht="30" x14ac:dyDescent="0.2">
      <c r="A55" s="9">
        <v>43</v>
      </c>
      <c r="B55" s="11" t="s">
        <v>55</v>
      </c>
      <c r="C55" s="12"/>
      <c r="D55" s="13">
        <f t="shared" si="18"/>
        <v>0</v>
      </c>
      <c r="E55" s="13"/>
      <c r="F55" s="13"/>
      <c r="G55" s="13"/>
      <c r="H55" s="13"/>
      <c r="I55" s="13"/>
      <c r="J55" s="13"/>
      <c r="K55" s="14"/>
    </row>
    <row r="56" spans="1:32" s="1" customFormat="1" ht="15" x14ac:dyDescent="0.2">
      <c r="A56" s="9">
        <v>44</v>
      </c>
      <c r="B56" s="11" t="s">
        <v>25</v>
      </c>
      <c r="C56" s="12"/>
      <c r="D56" s="13">
        <f t="shared" si="18"/>
        <v>0</v>
      </c>
      <c r="E56" s="13">
        <v>0</v>
      </c>
      <c r="F56" s="13">
        <v>0</v>
      </c>
      <c r="G56" s="13">
        <v>0</v>
      </c>
      <c r="H56" s="13">
        <v>0</v>
      </c>
      <c r="I56" s="13">
        <v>0</v>
      </c>
      <c r="J56" s="13">
        <v>0</v>
      </c>
      <c r="K56" s="14"/>
      <c r="AC56" s="1">
        <v>6200</v>
      </c>
      <c r="AD56" s="1">
        <v>6300</v>
      </c>
      <c r="AE56" s="1">
        <v>6800</v>
      </c>
      <c r="AF56" s="1">
        <v>7000</v>
      </c>
    </row>
    <row r="57" spans="1:32" s="1" customFormat="1" ht="90" x14ac:dyDescent="0.2">
      <c r="A57" s="9">
        <v>45</v>
      </c>
      <c r="B57" s="11" t="s">
        <v>62</v>
      </c>
      <c r="C57" s="12" t="s">
        <v>33</v>
      </c>
      <c r="D57" s="13">
        <f>SUM(E57:J57)</f>
        <v>0</v>
      </c>
      <c r="E57" s="13">
        <f>E58+E59+E60+E62</f>
        <v>0</v>
      </c>
      <c r="F57" s="13">
        <f t="shared" ref="F57:J57" si="19">F58+F59+F60+F62</f>
        <v>0</v>
      </c>
      <c r="G57" s="13">
        <f t="shared" si="19"/>
        <v>0</v>
      </c>
      <c r="H57" s="13">
        <f t="shared" si="19"/>
        <v>0</v>
      </c>
      <c r="I57" s="13">
        <f t="shared" si="19"/>
        <v>0</v>
      </c>
      <c r="J57" s="13">
        <f t="shared" si="19"/>
        <v>0</v>
      </c>
      <c r="K57" s="14" t="s">
        <v>80</v>
      </c>
      <c r="AC57" s="1">
        <v>0</v>
      </c>
      <c r="AD57" s="1">
        <v>0</v>
      </c>
      <c r="AE57" s="1">
        <v>0</v>
      </c>
      <c r="AF57" s="1">
        <v>0</v>
      </c>
    </row>
    <row r="58" spans="1:32" s="1" customFormat="1" ht="15" x14ac:dyDescent="0.2">
      <c r="A58" s="9">
        <v>46</v>
      </c>
      <c r="B58" s="11" t="s">
        <v>22</v>
      </c>
      <c r="C58" s="12"/>
      <c r="D58" s="13">
        <f>SUM(E58:J58)</f>
        <v>0</v>
      </c>
      <c r="E58" s="13">
        <v>0</v>
      </c>
      <c r="F58" s="13">
        <v>0</v>
      </c>
      <c r="G58" s="13">
        <v>0</v>
      </c>
      <c r="H58" s="13">
        <v>0</v>
      </c>
      <c r="I58" s="13">
        <v>0</v>
      </c>
      <c r="J58" s="13">
        <v>0</v>
      </c>
      <c r="K58" s="9"/>
      <c r="AC58" s="1">
        <v>0</v>
      </c>
      <c r="AD58" s="1">
        <v>0</v>
      </c>
      <c r="AE58" s="1">
        <v>0</v>
      </c>
      <c r="AF58" s="1">
        <v>0</v>
      </c>
    </row>
    <row r="59" spans="1:32" s="1" customFormat="1" ht="15" x14ac:dyDescent="0.2">
      <c r="A59" s="9">
        <v>47</v>
      </c>
      <c r="B59" s="11" t="s">
        <v>23</v>
      </c>
      <c r="C59" s="12"/>
      <c r="D59" s="13">
        <f t="shared" ref="D59:D62" si="20">SUM(E59:J59)</f>
        <v>0</v>
      </c>
      <c r="E59" s="13">
        <v>0</v>
      </c>
      <c r="F59" s="13">
        <v>0</v>
      </c>
      <c r="G59" s="13">
        <v>0</v>
      </c>
      <c r="H59" s="13">
        <v>0</v>
      </c>
      <c r="I59" s="13">
        <v>0</v>
      </c>
      <c r="J59" s="13">
        <v>0</v>
      </c>
      <c r="K59" s="9"/>
      <c r="AC59" s="1">
        <v>0</v>
      </c>
      <c r="AD59" s="1">
        <v>0</v>
      </c>
      <c r="AE59" s="1">
        <v>0</v>
      </c>
      <c r="AF59" s="1">
        <v>0</v>
      </c>
    </row>
    <row r="60" spans="1:32" s="1" customFormat="1" ht="15" x14ac:dyDescent="0.2">
      <c r="A60" s="9">
        <v>48</v>
      </c>
      <c r="B60" s="11" t="s">
        <v>24</v>
      </c>
      <c r="C60" s="12"/>
      <c r="D60" s="13">
        <f t="shared" si="20"/>
        <v>0</v>
      </c>
      <c r="E60" s="13">
        <v>0</v>
      </c>
      <c r="F60" s="13">
        <v>0</v>
      </c>
      <c r="G60" s="13">
        <v>0</v>
      </c>
      <c r="H60" s="13">
        <v>0</v>
      </c>
      <c r="I60" s="13">
        <v>0</v>
      </c>
      <c r="J60" s="13">
        <v>0</v>
      </c>
      <c r="K60" s="9"/>
      <c r="AC60" s="1">
        <v>0</v>
      </c>
      <c r="AD60" s="1">
        <v>0</v>
      </c>
      <c r="AE60" s="1">
        <v>0</v>
      </c>
      <c r="AF60" s="1">
        <v>0</v>
      </c>
    </row>
    <row r="61" spans="1:32" s="1" customFormat="1" ht="30" x14ac:dyDescent="0.2">
      <c r="A61" s="9">
        <v>49</v>
      </c>
      <c r="B61" s="11" t="s">
        <v>55</v>
      </c>
      <c r="C61" s="12"/>
      <c r="D61" s="13">
        <f t="shared" si="20"/>
        <v>0</v>
      </c>
      <c r="E61" s="13"/>
      <c r="F61" s="13"/>
      <c r="G61" s="13"/>
      <c r="H61" s="13"/>
      <c r="I61" s="13"/>
      <c r="J61" s="13"/>
      <c r="K61" s="9"/>
    </row>
    <row r="62" spans="1:32" s="1" customFormat="1" ht="15" x14ac:dyDescent="0.2">
      <c r="A62" s="9">
        <v>50</v>
      </c>
      <c r="B62" s="11" t="s">
        <v>25</v>
      </c>
      <c r="C62" s="12"/>
      <c r="D62" s="13">
        <f t="shared" si="20"/>
        <v>0</v>
      </c>
      <c r="E62" s="13">
        <v>0</v>
      </c>
      <c r="F62" s="13">
        <v>0</v>
      </c>
      <c r="G62" s="13">
        <v>0</v>
      </c>
      <c r="H62" s="13">
        <v>0</v>
      </c>
      <c r="I62" s="13">
        <v>0</v>
      </c>
      <c r="J62" s="13">
        <v>0</v>
      </c>
      <c r="K62" s="9"/>
      <c r="AC62" s="1">
        <v>0</v>
      </c>
      <c r="AD62" s="1">
        <v>0</v>
      </c>
      <c r="AE62" s="1">
        <v>0</v>
      </c>
      <c r="AF62" s="1">
        <v>0</v>
      </c>
    </row>
    <row r="63" spans="1:32" s="1" customFormat="1" ht="120" x14ac:dyDescent="0.2">
      <c r="A63" s="9">
        <v>51</v>
      </c>
      <c r="B63" s="11" t="s">
        <v>63</v>
      </c>
      <c r="C63" s="12" t="s">
        <v>33</v>
      </c>
      <c r="D63" s="13">
        <f>SUM(E63:J63)</f>
        <v>0</v>
      </c>
      <c r="E63" s="13">
        <f t="shared" ref="E63" si="21">SUM(E64:E68)</f>
        <v>0</v>
      </c>
      <c r="F63" s="13">
        <f t="shared" ref="F63:J63" si="22">SUM(F64:F68)</f>
        <v>0</v>
      </c>
      <c r="G63" s="13">
        <f t="shared" si="22"/>
        <v>0</v>
      </c>
      <c r="H63" s="13">
        <f t="shared" si="22"/>
        <v>0</v>
      </c>
      <c r="I63" s="13">
        <f t="shared" si="22"/>
        <v>0</v>
      </c>
      <c r="J63" s="13">
        <f t="shared" si="22"/>
        <v>0</v>
      </c>
      <c r="K63" s="9" t="s">
        <v>75</v>
      </c>
    </row>
    <row r="64" spans="1:32" s="1" customFormat="1" ht="15" x14ac:dyDescent="0.2">
      <c r="A64" s="9">
        <v>52</v>
      </c>
      <c r="B64" s="11" t="s">
        <v>22</v>
      </c>
      <c r="C64" s="12"/>
      <c r="D64" s="13">
        <f>SUM(E64:J64)</f>
        <v>0</v>
      </c>
      <c r="E64" s="13">
        <v>0</v>
      </c>
      <c r="F64" s="13">
        <v>0</v>
      </c>
      <c r="G64" s="13">
        <v>0</v>
      </c>
      <c r="H64" s="13">
        <v>0</v>
      </c>
      <c r="I64" s="13">
        <v>0</v>
      </c>
      <c r="J64" s="13">
        <v>0</v>
      </c>
      <c r="K64" s="9"/>
    </row>
    <row r="65" spans="1:11" s="1" customFormat="1" ht="15" x14ac:dyDescent="0.2">
      <c r="A65" s="9">
        <v>53</v>
      </c>
      <c r="B65" s="11" t="s">
        <v>23</v>
      </c>
      <c r="C65" s="12"/>
      <c r="D65" s="13">
        <f t="shared" ref="D65:D68" si="23">SUM(E65:J65)</f>
        <v>0</v>
      </c>
      <c r="E65" s="13">
        <v>0</v>
      </c>
      <c r="F65" s="13">
        <v>0</v>
      </c>
      <c r="G65" s="13">
        <v>0</v>
      </c>
      <c r="H65" s="13">
        <v>0</v>
      </c>
      <c r="I65" s="13">
        <v>0</v>
      </c>
      <c r="J65" s="13">
        <v>0</v>
      </c>
      <c r="K65" s="9"/>
    </row>
    <row r="66" spans="1:11" s="1" customFormat="1" ht="15" x14ac:dyDescent="0.2">
      <c r="A66" s="9">
        <v>54</v>
      </c>
      <c r="B66" s="11" t="s">
        <v>24</v>
      </c>
      <c r="C66" s="12"/>
      <c r="D66" s="13">
        <f t="shared" si="23"/>
        <v>0</v>
      </c>
      <c r="E66" s="13">
        <v>0</v>
      </c>
      <c r="F66" s="13">
        <v>0</v>
      </c>
      <c r="G66" s="13">
        <v>0</v>
      </c>
      <c r="H66" s="13">
        <v>0</v>
      </c>
      <c r="I66" s="13">
        <v>0</v>
      </c>
      <c r="J66" s="13">
        <v>0</v>
      </c>
      <c r="K66" s="9"/>
    </row>
    <row r="67" spans="1:11" s="1" customFormat="1" ht="30" x14ac:dyDescent="0.2">
      <c r="A67" s="9">
        <v>55</v>
      </c>
      <c r="B67" s="11" t="s">
        <v>55</v>
      </c>
      <c r="C67" s="12"/>
      <c r="D67" s="13">
        <f t="shared" si="23"/>
        <v>0</v>
      </c>
      <c r="E67" s="13"/>
      <c r="F67" s="13"/>
      <c r="G67" s="13"/>
      <c r="H67" s="13"/>
      <c r="I67" s="13"/>
      <c r="J67" s="13"/>
      <c r="K67" s="9"/>
    </row>
    <row r="68" spans="1:11" s="1" customFormat="1" ht="15" x14ac:dyDescent="0.2">
      <c r="A68" s="9">
        <v>56</v>
      </c>
      <c r="B68" s="11" t="s">
        <v>25</v>
      </c>
      <c r="C68" s="12"/>
      <c r="D68" s="13">
        <f t="shared" si="23"/>
        <v>0</v>
      </c>
      <c r="E68" s="13">
        <v>0</v>
      </c>
      <c r="F68" s="13">
        <v>0</v>
      </c>
      <c r="G68" s="13">
        <v>0</v>
      </c>
      <c r="H68" s="13">
        <v>0</v>
      </c>
      <c r="I68" s="13">
        <v>0</v>
      </c>
      <c r="J68" s="13">
        <v>0</v>
      </c>
      <c r="K68" s="9"/>
    </row>
    <row r="69" spans="1:11" s="1" customFormat="1" ht="120" x14ac:dyDescent="0.2">
      <c r="A69" s="9">
        <v>57</v>
      </c>
      <c r="B69" s="11" t="s">
        <v>64</v>
      </c>
      <c r="C69" s="12" t="s">
        <v>33</v>
      </c>
      <c r="D69" s="13">
        <f>SUM(E69:J69)</f>
        <v>28126.74</v>
      </c>
      <c r="E69" s="13">
        <f t="shared" ref="E69" si="24">SUM(E70:E74)</f>
        <v>4687.79</v>
      </c>
      <c r="F69" s="13">
        <f t="shared" ref="F69:J69" si="25">SUM(F70:F74)</f>
        <v>4687.79</v>
      </c>
      <c r="G69" s="13">
        <f t="shared" si="25"/>
        <v>4687.79</v>
      </c>
      <c r="H69" s="13">
        <f t="shared" si="25"/>
        <v>4687.79</v>
      </c>
      <c r="I69" s="13">
        <f t="shared" si="25"/>
        <v>4687.79</v>
      </c>
      <c r="J69" s="13">
        <f t="shared" si="25"/>
        <v>4687.79</v>
      </c>
      <c r="K69" s="9" t="s">
        <v>74</v>
      </c>
    </row>
    <row r="70" spans="1:11" s="1" customFormat="1" ht="15" x14ac:dyDescent="0.2">
      <c r="A70" s="9">
        <v>58</v>
      </c>
      <c r="B70" s="11" t="s">
        <v>22</v>
      </c>
      <c r="C70" s="12"/>
      <c r="D70" s="13">
        <f>SUM(E70:J70)</f>
        <v>0</v>
      </c>
      <c r="E70" s="13">
        <v>0</v>
      </c>
      <c r="F70" s="13">
        <v>0</v>
      </c>
      <c r="G70" s="13">
        <v>0</v>
      </c>
      <c r="H70" s="13">
        <v>0</v>
      </c>
      <c r="I70" s="13">
        <v>0</v>
      </c>
      <c r="J70" s="13">
        <v>0</v>
      </c>
      <c r="K70" s="9"/>
    </row>
    <row r="71" spans="1:11" s="1" customFormat="1" ht="15" x14ac:dyDescent="0.2">
      <c r="A71" s="9">
        <v>59</v>
      </c>
      <c r="B71" s="11" t="s">
        <v>23</v>
      </c>
      <c r="C71" s="12"/>
      <c r="D71" s="13">
        <f t="shared" ref="D71:D74" si="26">SUM(E71:J71)</f>
        <v>0</v>
      </c>
      <c r="E71" s="13">
        <v>0</v>
      </c>
      <c r="F71" s="13">
        <v>0</v>
      </c>
      <c r="G71" s="13">
        <v>0</v>
      </c>
      <c r="H71" s="13">
        <v>0</v>
      </c>
      <c r="I71" s="13">
        <v>0</v>
      </c>
      <c r="J71" s="13">
        <v>0</v>
      </c>
      <c r="K71" s="9"/>
    </row>
    <row r="72" spans="1:11" s="1" customFormat="1" ht="15" x14ac:dyDescent="0.2">
      <c r="A72" s="9">
        <v>60</v>
      </c>
      <c r="B72" s="11" t="s">
        <v>24</v>
      </c>
      <c r="C72" s="12"/>
      <c r="D72" s="13">
        <f t="shared" si="26"/>
        <v>28126.74</v>
      </c>
      <c r="E72" s="13">
        <v>4687.79</v>
      </c>
      <c r="F72" s="13">
        <v>4687.79</v>
      </c>
      <c r="G72" s="13">
        <v>4687.79</v>
      </c>
      <c r="H72" s="13">
        <v>4687.79</v>
      </c>
      <c r="I72" s="13">
        <v>4687.79</v>
      </c>
      <c r="J72" s="13">
        <v>4687.79</v>
      </c>
      <c r="K72" s="9"/>
    </row>
    <row r="73" spans="1:11" s="1" customFormat="1" ht="30" x14ac:dyDescent="0.2">
      <c r="A73" s="9">
        <v>61</v>
      </c>
      <c r="B73" s="11" t="s">
        <v>55</v>
      </c>
      <c r="C73" s="12"/>
      <c r="D73" s="13">
        <f t="shared" si="26"/>
        <v>0</v>
      </c>
      <c r="E73" s="13"/>
      <c r="F73" s="13"/>
      <c r="G73" s="13"/>
      <c r="H73" s="13"/>
      <c r="I73" s="13"/>
      <c r="J73" s="13"/>
      <c r="K73" s="9"/>
    </row>
    <row r="74" spans="1:11" s="1" customFormat="1" ht="15" x14ac:dyDescent="0.2">
      <c r="A74" s="9">
        <v>62</v>
      </c>
      <c r="B74" s="11" t="s">
        <v>25</v>
      </c>
      <c r="C74" s="12"/>
      <c r="D74" s="13">
        <f t="shared" si="26"/>
        <v>0</v>
      </c>
      <c r="E74" s="13">
        <v>0</v>
      </c>
      <c r="F74" s="13">
        <v>0</v>
      </c>
      <c r="G74" s="13">
        <v>0</v>
      </c>
      <c r="H74" s="13">
        <v>0</v>
      </c>
      <c r="I74" s="13">
        <v>0</v>
      </c>
      <c r="J74" s="13">
        <v>0</v>
      </c>
      <c r="K74" s="9"/>
    </row>
    <row r="75" spans="1:11" s="1" customFormat="1" ht="60" x14ac:dyDescent="0.2">
      <c r="A75" s="9">
        <v>63</v>
      </c>
      <c r="B75" s="11" t="s">
        <v>65</v>
      </c>
      <c r="C75" s="12" t="s">
        <v>33</v>
      </c>
      <c r="D75" s="13">
        <f>SUM(E75:J75)</f>
        <v>0</v>
      </c>
      <c r="E75" s="13">
        <f t="shared" ref="E75" si="27">SUM(E76:E80)</f>
        <v>0</v>
      </c>
      <c r="F75" s="13">
        <f t="shared" ref="F75:J75" si="28">SUM(F76:F80)</f>
        <v>0</v>
      </c>
      <c r="G75" s="13">
        <f t="shared" si="28"/>
        <v>0</v>
      </c>
      <c r="H75" s="13">
        <f t="shared" si="28"/>
        <v>0</v>
      </c>
      <c r="I75" s="13">
        <f t="shared" si="28"/>
        <v>0</v>
      </c>
      <c r="J75" s="13">
        <f t="shared" si="28"/>
        <v>0</v>
      </c>
      <c r="K75" s="9" t="s">
        <v>32</v>
      </c>
    </row>
    <row r="76" spans="1:11" s="1" customFormat="1" ht="15" x14ac:dyDescent="0.2">
      <c r="A76" s="9">
        <v>64</v>
      </c>
      <c r="B76" s="11" t="s">
        <v>22</v>
      </c>
      <c r="C76" s="12"/>
      <c r="D76" s="13">
        <f>SUM(E76:J76)</f>
        <v>0</v>
      </c>
      <c r="E76" s="13">
        <v>0</v>
      </c>
      <c r="F76" s="13">
        <v>0</v>
      </c>
      <c r="G76" s="13">
        <v>0</v>
      </c>
      <c r="H76" s="13">
        <v>0</v>
      </c>
      <c r="I76" s="13">
        <v>0</v>
      </c>
      <c r="J76" s="13">
        <v>0</v>
      </c>
      <c r="K76" s="9"/>
    </row>
    <row r="77" spans="1:11" s="1" customFormat="1" ht="15" x14ac:dyDescent="0.2">
      <c r="A77" s="9">
        <v>65</v>
      </c>
      <c r="B77" s="11" t="s">
        <v>23</v>
      </c>
      <c r="C77" s="12"/>
      <c r="D77" s="13">
        <f t="shared" ref="D77:D80" si="29">SUM(E77:J77)</f>
        <v>0</v>
      </c>
      <c r="E77" s="13">
        <v>0</v>
      </c>
      <c r="F77" s="13">
        <v>0</v>
      </c>
      <c r="G77" s="13">
        <v>0</v>
      </c>
      <c r="H77" s="13">
        <v>0</v>
      </c>
      <c r="I77" s="13">
        <v>0</v>
      </c>
      <c r="J77" s="13">
        <v>0</v>
      </c>
      <c r="K77" s="9"/>
    </row>
    <row r="78" spans="1:11" s="1" customFormat="1" ht="15" x14ac:dyDescent="0.2">
      <c r="A78" s="9">
        <v>66</v>
      </c>
      <c r="B78" s="11" t="s">
        <v>24</v>
      </c>
      <c r="C78" s="12"/>
      <c r="D78" s="13">
        <f t="shared" si="29"/>
        <v>0</v>
      </c>
      <c r="E78" s="13">
        <v>0</v>
      </c>
      <c r="F78" s="13">
        <v>0</v>
      </c>
      <c r="G78" s="13">
        <v>0</v>
      </c>
      <c r="H78" s="13">
        <v>0</v>
      </c>
      <c r="I78" s="13">
        <v>0</v>
      </c>
      <c r="J78" s="13">
        <v>0</v>
      </c>
      <c r="K78" s="9"/>
    </row>
    <row r="79" spans="1:11" s="1" customFormat="1" ht="30" x14ac:dyDescent="0.2">
      <c r="A79" s="9">
        <v>67</v>
      </c>
      <c r="B79" s="11" t="s">
        <v>55</v>
      </c>
      <c r="C79" s="12"/>
      <c r="D79" s="13">
        <f t="shared" si="29"/>
        <v>0</v>
      </c>
      <c r="E79" s="13"/>
      <c r="F79" s="13"/>
      <c r="G79" s="13"/>
      <c r="H79" s="13"/>
      <c r="I79" s="13"/>
      <c r="J79" s="13"/>
      <c r="K79" s="9"/>
    </row>
    <row r="80" spans="1:11" s="1" customFormat="1" ht="15" x14ac:dyDescent="0.2">
      <c r="A80" s="9">
        <v>68</v>
      </c>
      <c r="B80" s="11" t="s">
        <v>25</v>
      </c>
      <c r="C80" s="12"/>
      <c r="D80" s="13">
        <f t="shared" si="29"/>
        <v>0</v>
      </c>
      <c r="E80" s="13">
        <v>0</v>
      </c>
      <c r="F80" s="13">
        <v>0</v>
      </c>
      <c r="G80" s="13">
        <v>0</v>
      </c>
      <c r="H80" s="13">
        <v>0</v>
      </c>
      <c r="I80" s="13">
        <v>0</v>
      </c>
      <c r="J80" s="13">
        <v>0</v>
      </c>
      <c r="K80" s="9"/>
    </row>
    <row r="81" spans="1:11" s="1" customFormat="1" ht="60" x14ac:dyDescent="0.2">
      <c r="A81" s="9">
        <v>69</v>
      </c>
      <c r="B81" s="11" t="s">
        <v>66</v>
      </c>
      <c r="C81" s="12" t="s">
        <v>33</v>
      </c>
      <c r="D81" s="13">
        <f>SUM(E81:J81)</f>
        <v>20000</v>
      </c>
      <c r="E81" s="13">
        <f t="shared" ref="E81" si="30">SUM(E82:E86)</f>
        <v>20000</v>
      </c>
      <c r="F81" s="13">
        <f t="shared" ref="F81:J81" si="31">SUM(F82:F86)</f>
        <v>0</v>
      </c>
      <c r="G81" s="13">
        <f t="shared" si="31"/>
        <v>0</v>
      </c>
      <c r="H81" s="13">
        <f t="shared" si="31"/>
        <v>0</v>
      </c>
      <c r="I81" s="13">
        <f t="shared" si="31"/>
        <v>0</v>
      </c>
      <c r="J81" s="13">
        <f t="shared" si="31"/>
        <v>0</v>
      </c>
      <c r="K81" s="14" t="s">
        <v>82</v>
      </c>
    </row>
    <row r="82" spans="1:11" s="1" customFormat="1" ht="15" x14ac:dyDescent="0.2">
      <c r="A82" s="9">
        <v>70</v>
      </c>
      <c r="B82" s="11" t="s">
        <v>22</v>
      </c>
      <c r="C82" s="12"/>
      <c r="D82" s="13">
        <f>SUM(E82:J82)</f>
        <v>0</v>
      </c>
      <c r="E82" s="13">
        <v>0</v>
      </c>
      <c r="F82" s="13">
        <v>0</v>
      </c>
      <c r="G82" s="13">
        <v>0</v>
      </c>
      <c r="H82" s="13">
        <v>0</v>
      </c>
      <c r="I82" s="13">
        <v>0</v>
      </c>
      <c r="J82" s="13">
        <v>0</v>
      </c>
      <c r="K82" s="9"/>
    </row>
    <row r="83" spans="1:11" s="1" customFormat="1" ht="15" x14ac:dyDescent="0.2">
      <c r="A83" s="9">
        <v>71</v>
      </c>
      <c r="B83" s="11" t="s">
        <v>23</v>
      </c>
      <c r="C83" s="12"/>
      <c r="D83" s="13">
        <f t="shared" ref="D83:D86" si="32">SUM(E83:J83)</f>
        <v>0</v>
      </c>
      <c r="E83" s="13">
        <v>0</v>
      </c>
      <c r="F83" s="13">
        <v>0</v>
      </c>
      <c r="G83" s="13">
        <v>0</v>
      </c>
      <c r="H83" s="13">
        <v>0</v>
      </c>
      <c r="I83" s="13">
        <v>0</v>
      </c>
      <c r="J83" s="13">
        <v>0</v>
      </c>
      <c r="K83" s="9"/>
    </row>
    <row r="84" spans="1:11" s="1" customFormat="1" ht="15" x14ac:dyDescent="0.2">
      <c r="A84" s="9">
        <v>72</v>
      </c>
      <c r="B84" s="11" t="s">
        <v>24</v>
      </c>
      <c r="C84" s="12"/>
      <c r="D84" s="13">
        <f t="shared" si="32"/>
        <v>20000</v>
      </c>
      <c r="E84" s="13">
        <v>20000</v>
      </c>
      <c r="F84" s="13">
        <v>0</v>
      </c>
      <c r="G84" s="13">
        <v>0</v>
      </c>
      <c r="H84" s="13">
        <v>0</v>
      </c>
      <c r="I84" s="13">
        <v>0</v>
      </c>
      <c r="J84" s="13">
        <v>0</v>
      </c>
      <c r="K84" s="9"/>
    </row>
    <row r="85" spans="1:11" s="1" customFormat="1" ht="30" x14ac:dyDescent="0.2">
      <c r="A85" s="9">
        <v>73</v>
      </c>
      <c r="B85" s="11" t="s">
        <v>55</v>
      </c>
      <c r="C85" s="12"/>
      <c r="D85" s="13">
        <f t="shared" si="32"/>
        <v>0</v>
      </c>
      <c r="E85" s="13"/>
      <c r="F85" s="13"/>
      <c r="G85" s="13"/>
      <c r="H85" s="13"/>
      <c r="I85" s="13"/>
      <c r="J85" s="13"/>
      <c r="K85" s="9"/>
    </row>
    <row r="86" spans="1:11" s="1" customFormat="1" ht="15" x14ac:dyDescent="0.2">
      <c r="A86" s="9">
        <v>74</v>
      </c>
      <c r="B86" s="11" t="s">
        <v>25</v>
      </c>
      <c r="C86" s="12"/>
      <c r="D86" s="13">
        <f t="shared" si="32"/>
        <v>0</v>
      </c>
      <c r="E86" s="13">
        <v>0</v>
      </c>
      <c r="F86" s="13">
        <v>0</v>
      </c>
      <c r="G86" s="13">
        <v>0</v>
      </c>
      <c r="H86" s="13">
        <v>0</v>
      </c>
      <c r="I86" s="13">
        <v>0</v>
      </c>
      <c r="J86" s="13">
        <v>0</v>
      </c>
      <c r="K86" s="9"/>
    </row>
    <row r="87" spans="1:11" s="1" customFormat="1" ht="60.75" customHeight="1" x14ac:dyDescent="0.2">
      <c r="A87" s="9">
        <v>75</v>
      </c>
      <c r="B87" s="11" t="s">
        <v>67</v>
      </c>
      <c r="C87" s="12" t="s">
        <v>34</v>
      </c>
      <c r="D87" s="13">
        <f>SUM(E87:J87)</f>
        <v>96000</v>
      </c>
      <c r="E87" s="13">
        <f t="shared" ref="E87" si="33">SUM(E88:E92)</f>
        <v>16000</v>
      </c>
      <c r="F87" s="13">
        <f t="shared" ref="F87:J87" si="34">SUM(F88:F92)</f>
        <v>16000</v>
      </c>
      <c r="G87" s="13">
        <f t="shared" si="34"/>
        <v>16000</v>
      </c>
      <c r="H87" s="13">
        <f t="shared" si="34"/>
        <v>16000</v>
      </c>
      <c r="I87" s="13">
        <f t="shared" si="34"/>
        <v>16000</v>
      </c>
      <c r="J87" s="13">
        <f t="shared" si="34"/>
        <v>16000</v>
      </c>
      <c r="K87" s="14" t="s">
        <v>83</v>
      </c>
    </row>
    <row r="88" spans="1:11" s="1" customFormat="1" ht="15" x14ac:dyDescent="0.2">
      <c r="A88" s="9">
        <v>76</v>
      </c>
      <c r="B88" s="11" t="s">
        <v>22</v>
      </c>
      <c r="C88" s="12"/>
      <c r="D88" s="13">
        <f>SUM(E88:J88)</f>
        <v>0</v>
      </c>
      <c r="E88" s="13">
        <v>0</v>
      </c>
      <c r="F88" s="13">
        <v>0</v>
      </c>
      <c r="G88" s="13">
        <v>0</v>
      </c>
      <c r="H88" s="13">
        <v>0</v>
      </c>
      <c r="I88" s="13">
        <v>0</v>
      </c>
      <c r="J88" s="13">
        <v>0</v>
      </c>
      <c r="K88" s="9"/>
    </row>
    <row r="89" spans="1:11" s="1" customFormat="1" ht="15" x14ac:dyDescent="0.2">
      <c r="A89" s="9">
        <v>77</v>
      </c>
      <c r="B89" s="11" t="s">
        <v>23</v>
      </c>
      <c r="C89" s="12"/>
      <c r="D89" s="13">
        <f t="shared" ref="D89:D92" si="35">SUM(E89:J89)</f>
        <v>0</v>
      </c>
      <c r="E89" s="13">
        <v>0</v>
      </c>
      <c r="F89" s="13">
        <v>0</v>
      </c>
      <c r="G89" s="13">
        <v>0</v>
      </c>
      <c r="H89" s="13">
        <v>0</v>
      </c>
      <c r="I89" s="13">
        <v>0</v>
      </c>
      <c r="J89" s="13">
        <v>0</v>
      </c>
      <c r="K89" s="9"/>
    </row>
    <row r="90" spans="1:11" s="1" customFormat="1" ht="15" x14ac:dyDescent="0.2">
      <c r="A90" s="9">
        <v>78</v>
      </c>
      <c r="B90" s="11" t="s">
        <v>24</v>
      </c>
      <c r="C90" s="12"/>
      <c r="D90" s="13">
        <f t="shared" si="35"/>
        <v>96000</v>
      </c>
      <c r="E90" s="13">
        <v>16000</v>
      </c>
      <c r="F90" s="13">
        <v>16000</v>
      </c>
      <c r="G90" s="13">
        <v>16000</v>
      </c>
      <c r="H90" s="13">
        <v>16000</v>
      </c>
      <c r="I90" s="13">
        <v>16000</v>
      </c>
      <c r="J90" s="13">
        <v>16000</v>
      </c>
      <c r="K90" s="9"/>
    </row>
    <row r="91" spans="1:11" s="1" customFormat="1" ht="30" x14ac:dyDescent="0.2">
      <c r="A91" s="9">
        <v>79</v>
      </c>
      <c r="B91" s="11" t="s">
        <v>55</v>
      </c>
      <c r="C91" s="12"/>
      <c r="D91" s="13">
        <f t="shared" si="35"/>
        <v>0</v>
      </c>
      <c r="E91" s="13"/>
      <c r="F91" s="13"/>
      <c r="G91" s="13"/>
      <c r="H91" s="13"/>
      <c r="I91" s="13"/>
      <c r="J91" s="13"/>
      <c r="K91" s="9"/>
    </row>
    <row r="92" spans="1:11" s="1" customFormat="1" ht="15" x14ac:dyDescent="0.2">
      <c r="A92" s="9">
        <v>80</v>
      </c>
      <c r="B92" s="11" t="s">
        <v>25</v>
      </c>
      <c r="C92" s="12"/>
      <c r="D92" s="13">
        <f t="shared" si="35"/>
        <v>0</v>
      </c>
      <c r="E92" s="13">
        <v>0</v>
      </c>
      <c r="F92" s="13">
        <v>0</v>
      </c>
      <c r="G92" s="13">
        <v>0</v>
      </c>
      <c r="H92" s="13">
        <v>0</v>
      </c>
      <c r="I92" s="13">
        <v>0</v>
      </c>
      <c r="J92" s="13">
        <v>0</v>
      </c>
      <c r="K92" s="9"/>
    </row>
    <row r="93" spans="1:11" s="1" customFormat="1" ht="75" x14ac:dyDescent="0.2">
      <c r="A93" s="9">
        <v>81</v>
      </c>
      <c r="B93" s="11" t="s">
        <v>68</v>
      </c>
      <c r="C93" s="12" t="s">
        <v>34</v>
      </c>
      <c r="D93" s="13">
        <f>SUM(E93:J93)</f>
        <v>0</v>
      </c>
      <c r="E93" s="13">
        <f t="shared" ref="E93:J93" si="36">SUM(E94:E98)</f>
        <v>0</v>
      </c>
      <c r="F93" s="13">
        <f t="shared" si="36"/>
        <v>0</v>
      </c>
      <c r="G93" s="13">
        <f t="shared" si="36"/>
        <v>0</v>
      </c>
      <c r="H93" s="13">
        <f t="shared" si="36"/>
        <v>0</v>
      </c>
      <c r="I93" s="13">
        <f t="shared" si="36"/>
        <v>0</v>
      </c>
      <c r="J93" s="13">
        <f t="shared" si="36"/>
        <v>0</v>
      </c>
      <c r="K93" s="9" t="s">
        <v>76</v>
      </c>
    </row>
    <row r="94" spans="1:11" s="1" customFormat="1" ht="15" x14ac:dyDescent="0.2">
      <c r="A94" s="9">
        <v>82</v>
      </c>
      <c r="B94" s="11" t="s">
        <v>22</v>
      </c>
      <c r="C94" s="12"/>
      <c r="D94" s="13">
        <f>SUM(E94:J94)</f>
        <v>0</v>
      </c>
      <c r="E94" s="13">
        <v>0</v>
      </c>
      <c r="F94" s="13">
        <v>0</v>
      </c>
      <c r="G94" s="13">
        <v>0</v>
      </c>
      <c r="H94" s="13">
        <v>0</v>
      </c>
      <c r="I94" s="13">
        <v>0</v>
      </c>
      <c r="J94" s="13">
        <v>0</v>
      </c>
      <c r="K94" s="9"/>
    </row>
    <row r="95" spans="1:11" s="1" customFormat="1" ht="15" x14ac:dyDescent="0.2">
      <c r="A95" s="9">
        <v>83</v>
      </c>
      <c r="B95" s="11" t="s">
        <v>23</v>
      </c>
      <c r="C95" s="12"/>
      <c r="D95" s="13">
        <f t="shared" ref="D95:D98" si="37">SUM(E95:J95)</f>
        <v>0</v>
      </c>
      <c r="E95" s="13">
        <v>0</v>
      </c>
      <c r="F95" s="13">
        <v>0</v>
      </c>
      <c r="G95" s="13">
        <v>0</v>
      </c>
      <c r="H95" s="13">
        <v>0</v>
      </c>
      <c r="I95" s="13">
        <v>0</v>
      </c>
      <c r="J95" s="13">
        <v>0</v>
      </c>
      <c r="K95" s="9"/>
    </row>
    <row r="96" spans="1:11" s="1" customFormat="1" ht="15" x14ac:dyDescent="0.2">
      <c r="A96" s="9">
        <v>84</v>
      </c>
      <c r="B96" s="11" t="s">
        <v>24</v>
      </c>
      <c r="C96" s="12"/>
      <c r="D96" s="13">
        <f t="shared" si="37"/>
        <v>0</v>
      </c>
      <c r="E96" s="13">
        <v>0</v>
      </c>
      <c r="F96" s="13">
        <v>0</v>
      </c>
      <c r="G96" s="13">
        <v>0</v>
      </c>
      <c r="H96" s="13">
        <v>0</v>
      </c>
      <c r="I96" s="13">
        <v>0</v>
      </c>
      <c r="J96" s="13">
        <v>0</v>
      </c>
      <c r="K96" s="9"/>
    </row>
    <row r="97" spans="1:32" s="1" customFormat="1" ht="30" x14ac:dyDescent="0.2">
      <c r="A97" s="9">
        <v>85</v>
      </c>
      <c r="B97" s="11" t="s">
        <v>55</v>
      </c>
      <c r="C97" s="12"/>
      <c r="D97" s="13">
        <f t="shared" si="37"/>
        <v>0</v>
      </c>
      <c r="E97" s="13"/>
      <c r="F97" s="13"/>
      <c r="G97" s="13"/>
      <c r="H97" s="13"/>
      <c r="I97" s="13"/>
      <c r="J97" s="13"/>
      <c r="K97" s="9"/>
    </row>
    <row r="98" spans="1:32" s="1" customFormat="1" ht="15" x14ac:dyDescent="0.2">
      <c r="A98" s="9">
        <v>86</v>
      </c>
      <c r="B98" s="11" t="s">
        <v>25</v>
      </c>
      <c r="C98" s="12"/>
      <c r="D98" s="13">
        <f t="shared" si="37"/>
        <v>0</v>
      </c>
      <c r="E98" s="13">
        <v>0</v>
      </c>
      <c r="F98" s="13">
        <v>0</v>
      </c>
      <c r="G98" s="13">
        <v>0</v>
      </c>
      <c r="H98" s="13">
        <v>0</v>
      </c>
      <c r="I98" s="13">
        <v>0</v>
      </c>
      <c r="J98" s="13">
        <v>0</v>
      </c>
      <c r="K98" s="9"/>
    </row>
    <row r="99" spans="1:32" s="1" customFormat="1" ht="90" x14ac:dyDescent="0.2">
      <c r="A99" s="9">
        <v>87</v>
      </c>
      <c r="B99" s="11" t="s">
        <v>69</v>
      </c>
      <c r="C99" s="12" t="s">
        <v>33</v>
      </c>
      <c r="D99" s="13">
        <f>SUM(E99:J99)</f>
        <v>1380815.0999999999</v>
      </c>
      <c r="E99" s="13">
        <f t="shared" ref="E99:J99" si="38">SUM(E100:E104)</f>
        <v>151615.1</v>
      </c>
      <c r="F99" s="13">
        <f t="shared" si="38"/>
        <v>208103.5</v>
      </c>
      <c r="G99" s="13">
        <f t="shared" si="38"/>
        <v>230814.1</v>
      </c>
      <c r="H99" s="13">
        <f t="shared" si="38"/>
        <v>237336.4</v>
      </c>
      <c r="I99" s="13">
        <f t="shared" si="38"/>
        <v>268301.3</v>
      </c>
      <c r="J99" s="13">
        <f t="shared" si="38"/>
        <v>284644.7</v>
      </c>
      <c r="K99" s="14" t="s">
        <v>85</v>
      </c>
    </row>
    <row r="100" spans="1:32" s="1" customFormat="1" ht="15" x14ac:dyDescent="0.2">
      <c r="A100" s="9">
        <v>88</v>
      </c>
      <c r="B100" s="11" t="s">
        <v>22</v>
      </c>
      <c r="C100" s="12"/>
      <c r="D100" s="13">
        <f>SUM(E100:J100)</f>
        <v>0</v>
      </c>
      <c r="E100" s="13">
        <v>0</v>
      </c>
      <c r="F100" s="13">
        <v>0</v>
      </c>
      <c r="G100" s="13">
        <v>0</v>
      </c>
      <c r="H100" s="13">
        <v>0</v>
      </c>
      <c r="I100" s="13">
        <v>0</v>
      </c>
      <c r="J100" s="13">
        <v>0</v>
      </c>
      <c r="K100" s="9"/>
    </row>
    <row r="101" spans="1:32" s="1" customFormat="1" ht="15" x14ac:dyDescent="0.2">
      <c r="A101" s="9">
        <v>89</v>
      </c>
      <c r="B101" s="11" t="s">
        <v>23</v>
      </c>
      <c r="C101" s="12"/>
      <c r="D101" s="13">
        <f t="shared" ref="D101:D104" si="39">SUM(E101:J101)</f>
        <v>0</v>
      </c>
      <c r="E101" s="13">
        <v>0</v>
      </c>
      <c r="F101" s="13">
        <v>0</v>
      </c>
      <c r="G101" s="13">
        <v>0</v>
      </c>
      <c r="H101" s="13">
        <v>0</v>
      </c>
      <c r="I101" s="13">
        <v>0</v>
      </c>
      <c r="J101" s="13">
        <v>0</v>
      </c>
      <c r="K101" s="9"/>
    </row>
    <row r="102" spans="1:32" s="1" customFormat="1" ht="15" x14ac:dyDescent="0.2">
      <c r="A102" s="9">
        <v>90</v>
      </c>
      <c r="B102" s="11" t="s">
        <v>24</v>
      </c>
      <c r="C102" s="12"/>
      <c r="D102" s="13">
        <f t="shared" si="39"/>
        <v>1380815.0999999999</v>
      </c>
      <c r="E102" s="13">
        <v>151615.1</v>
      </c>
      <c r="F102" s="13">
        <v>208103.5</v>
      </c>
      <c r="G102" s="13">
        <v>230814.1</v>
      </c>
      <c r="H102" s="13">
        <v>237336.4</v>
      </c>
      <c r="I102" s="13">
        <v>268301.3</v>
      </c>
      <c r="J102" s="13">
        <v>284644.7</v>
      </c>
      <c r="K102" s="9"/>
    </row>
    <row r="103" spans="1:32" s="1" customFormat="1" ht="30" x14ac:dyDescent="0.2">
      <c r="A103" s="9">
        <v>91</v>
      </c>
      <c r="B103" s="11" t="s">
        <v>55</v>
      </c>
      <c r="C103" s="12"/>
      <c r="D103" s="13">
        <f t="shared" si="39"/>
        <v>0</v>
      </c>
      <c r="E103" s="13"/>
      <c r="F103" s="13"/>
      <c r="G103" s="13"/>
      <c r="H103" s="13"/>
      <c r="I103" s="13"/>
      <c r="J103" s="13"/>
      <c r="K103" s="9"/>
    </row>
    <row r="104" spans="1:32" s="1" customFormat="1" ht="15" x14ac:dyDescent="0.2">
      <c r="A104" s="9">
        <v>92</v>
      </c>
      <c r="B104" s="11" t="s">
        <v>25</v>
      </c>
      <c r="C104" s="12"/>
      <c r="D104" s="13">
        <f t="shared" si="39"/>
        <v>0</v>
      </c>
      <c r="E104" s="13">
        <v>0</v>
      </c>
      <c r="F104" s="13">
        <v>0</v>
      </c>
      <c r="G104" s="13">
        <v>0</v>
      </c>
      <c r="H104" s="13">
        <v>0</v>
      </c>
      <c r="I104" s="13">
        <v>0</v>
      </c>
      <c r="J104" s="13">
        <v>0</v>
      </c>
      <c r="K104" s="9"/>
    </row>
    <row r="105" spans="1:32" s="1" customFormat="1" ht="15" x14ac:dyDescent="0.2">
      <c r="A105" s="9">
        <v>93</v>
      </c>
      <c r="B105" s="32" t="s">
        <v>35</v>
      </c>
      <c r="C105" s="32"/>
      <c r="D105" s="32"/>
      <c r="E105" s="32"/>
      <c r="F105" s="32"/>
      <c r="G105" s="32"/>
      <c r="H105" s="32"/>
      <c r="I105" s="32"/>
      <c r="J105" s="32"/>
      <c r="K105" s="32"/>
    </row>
    <row r="106" spans="1:32" s="1" customFormat="1" ht="15" customHeight="1" x14ac:dyDescent="0.2">
      <c r="A106" s="9">
        <v>94</v>
      </c>
      <c r="B106" s="11" t="s">
        <v>36</v>
      </c>
      <c r="C106" s="12"/>
      <c r="D106" s="13">
        <f>SUM(E106:J106)</f>
        <v>594</v>
      </c>
      <c r="E106" s="13">
        <f>E107+E108+E109+E111</f>
        <v>99</v>
      </c>
      <c r="F106" s="13">
        <f t="shared" ref="F106:J106" si="40">F107+F108+F109+F111</f>
        <v>99</v>
      </c>
      <c r="G106" s="13">
        <f t="shared" si="40"/>
        <v>99</v>
      </c>
      <c r="H106" s="13">
        <f t="shared" si="40"/>
        <v>99</v>
      </c>
      <c r="I106" s="13">
        <f t="shared" si="40"/>
        <v>99</v>
      </c>
      <c r="J106" s="13">
        <f t="shared" si="40"/>
        <v>99</v>
      </c>
      <c r="K106" s="14"/>
      <c r="AC106" s="1">
        <v>28560</v>
      </c>
      <c r="AD106" s="1">
        <v>118602</v>
      </c>
      <c r="AE106" s="1">
        <v>119560</v>
      </c>
      <c r="AF106" s="1">
        <v>184614</v>
      </c>
    </row>
    <row r="107" spans="1:32" s="1" customFormat="1" ht="15" x14ac:dyDescent="0.2">
      <c r="A107" s="9">
        <v>95</v>
      </c>
      <c r="B107" s="11" t="s">
        <v>22</v>
      </c>
      <c r="C107" s="12"/>
      <c r="D107" s="13">
        <f>SUM(E107:J107)</f>
        <v>0</v>
      </c>
      <c r="E107" s="13">
        <f t="shared" ref="E107:J107" si="41">E113</f>
        <v>0</v>
      </c>
      <c r="F107" s="13">
        <f t="shared" si="41"/>
        <v>0</v>
      </c>
      <c r="G107" s="13">
        <f t="shared" si="41"/>
        <v>0</v>
      </c>
      <c r="H107" s="13">
        <f t="shared" si="41"/>
        <v>0</v>
      </c>
      <c r="I107" s="13">
        <f t="shared" si="41"/>
        <v>0</v>
      </c>
      <c r="J107" s="13">
        <f t="shared" si="41"/>
        <v>0</v>
      </c>
      <c r="K107" s="9"/>
      <c r="AC107" s="1">
        <v>0</v>
      </c>
      <c r="AD107" s="1">
        <v>0</v>
      </c>
      <c r="AE107" s="1">
        <v>0</v>
      </c>
      <c r="AF107" s="1">
        <v>0</v>
      </c>
    </row>
    <row r="108" spans="1:32" s="1" customFormat="1" ht="15" x14ac:dyDescent="0.2">
      <c r="A108" s="9">
        <v>96</v>
      </c>
      <c r="B108" s="11" t="s">
        <v>23</v>
      </c>
      <c r="C108" s="12"/>
      <c r="D108" s="13">
        <f t="shared" ref="D108:D111" si="42">SUM(E108:J108)</f>
        <v>0</v>
      </c>
      <c r="E108" s="13">
        <f t="shared" ref="E108:J108" si="43">E114</f>
        <v>0</v>
      </c>
      <c r="F108" s="13">
        <f t="shared" si="43"/>
        <v>0</v>
      </c>
      <c r="G108" s="13">
        <f t="shared" si="43"/>
        <v>0</v>
      </c>
      <c r="H108" s="13">
        <f t="shared" si="43"/>
        <v>0</v>
      </c>
      <c r="I108" s="13">
        <f t="shared" si="43"/>
        <v>0</v>
      </c>
      <c r="J108" s="13">
        <f t="shared" si="43"/>
        <v>0</v>
      </c>
      <c r="K108" s="9"/>
      <c r="AC108" s="1">
        <v>0</v>
      </c>
      <c r="AD108" s="1">
        <v>0</v>
      </c>
      <c r="AE108" s="1">
        <v>0</v>
      </c>
      <c r="AF108" s="1">
        <v>0</v>
      </c>
    </row>
    <row r="109" spans="1:32" s="1" customFormat="1" ht="15" x14ac:dyDescent="0.2">
      <c r="A109" s="9">
        <v>97</v>
      </c>
      <c r="B109" s="11" t="s">
        <v>24</v>
      </c>
      <c r="C109" s="12"/>
      <c r="D109" s="13">
        <f t="shared" si="42"/>
        <v>594</v>
      </c>
      <c r="E109" s="13">
        <f t="shared" ref="E109:J109" si="44">E115</f>
        <v>99</v>
      </c>
      <c r="F109" s="13">
        <f t="shared" si="44"/>
        <v>99</v>
      </c>
      <c r="G109" s="13">
        <f t="shared" si="44"/>
        <v>99</v>
      </c>
      <c r="H109" s="13">
        <f t="shared" si="44"/>
        <v>99</v>
      </c>
      <c r="I109" s="13">
        <f t="shared" si="44"/>
        <v>99</v>
      </c>
      <c r="J109" s="13">
        <f t="shared" si="44"/>
        <v>99</v>
      </c>
      <c r="K109" s="9"/>
      <c r="AC109" s="1">
        <v>0</v>
      </c>
      <c r="AD109" s="1">
        <v>0</v>
      </c>
      <c r="AE109" s="1">
        <v>0</v>
      </c>
      <c r="AF109" s="1">
        <v>64000</v>
      </c>
    </row>
    <row r="110" spans="1:32" s="1" customFormat="1" ht="30" x14ac:dyDescent="0.2">
      <c r="A110" s="9">
        <v>98</v>
      </c>
      <c r="B110" s="11" t="s">
        <v>55</v>
      </c>
      <c r="C110" s="12"/>
      <c r="D110" s="13">
        <f t="shared" si="42"/>
        <v>0</v>
      </c>
      <c r="E110" s="13"/>
      <c r="F110" s="13"/>
      <c r="G110" s="13"/>
      <c r="H110" s="13"/>
      <c r="I110" s="13"/>
      <c r="J110" s="13"/>
      <c r="K110" s="9"/>
    </row>
    <row r="111" spans="1:32" s="1" customFormat="1" ht="15" x14ac:dyDescent="0.2">
      <c r="A111" s="9">
        <v>99</v>
      </c>
      <c r="B111" s="11" t="s">
        <v>25</v>
      </c>
      <c r="C111" s="12"/>
      <c r="D111" s="13">
        <f t="shared" si="42"/>
        <v>0</v>
      </c>
      <c r="E111" s="13">
        <f>E117</f>
        <v>0</v>
      </c>
      <c r="F111" s="13">
        <f t="shared" ref="F111:J111" si="45">F117</f>
        <v>0</v>
      </c>
      <c r="G111" s="13">
        <f t="shared" si="45"/>
        <v>0</v>
      </c>
      <c r="H111" s="13">
        <f t="shared" si="45"/>
        <v>0</v>
      </c>
      <c r="I111" s="13">
        <f t="shared" si="45"/>
        <v>0</v>
      </c>
      <c r="J111" s="13">
        <f t="shared" si="45"/>
        <v>0</v>
      </c>
      <c r="K111" s="9"/>
      <c r="AC111" s="1">
        <v>28560</v>
      </c>
      <c r="AD111" s="1">
        <v>118602</v>
      </c>
      <c r="AE111" s="1">
        <v>119560</v>
      </c>
      <c r="AF111" s="1">
        <v>120614</v>
      </c>
    </row>
    <row r="112" spans="1:32" s="1" customFormat="1" ht="45" x14ac:dyDescent="0.2">
      <c r="A112" s="9">
        <v>100</v>
      </c>
      <c r="B112" s="11" t="s">
        <v>37</v>
      </c>
      <c r="C112" s="12" t="s">
        <v>33</v>
      </c>
      <c r="D112" s="13">
        <f>SUM(E112:J112)</f>
        <v>594</v>
      </c>
      <c r="E112" s="13">
        <f>E113+E114+E115+E117</f>
        <v>99</v>
      </c>
      <c r="F112" s="13">
        <f t="shared" ref="F112:J112" si="46">F113+F114+F115+F117</f>
        <v>99</v>
      </c>
      <c r="G112" s="13">
        <f t="shared" si="46"/>
        <v>99</v>
      </c>
      <c r="H112" s="13">
        <f t="shared" si="46"/>
        <v>99</v>
      </c>
      <c r="I112" s="13">
        <f t="shared" si="46"/>
        <v>99</v>
      </c>
      <c r="J112" s="13">
        <f t="shared" si="46"/>
        <v>99</v>
      </c>
      <c r="K112" s="14" t="s">
        <v>38</v>
      </c>
      <c r="AC112" s="1">
        <v>0</v>
      </c>
      <c r="AD112" s="1">
        <v>0</v>
      </c>
      <c r="AE112" s="1">
        <v>0</v>
      </c>
      <c r="AF112" s="1">
        <v>0</v>
      </c>
    </row>
    <row r="113" spans="1:32" s="1" customFormat="1" ht="15" x14ac:dyDescent="0.2">
      <c r="A113" s="9">
        <v>101</v>
      </c>
      <c r="B113" s="11" t="s">
        <v>22</v>
      </c>
      <c r="C113" s="12"/>
      <c r="D113" s="13">
        <f>SUM(E113:J113)</f>
        <v>0</v>
      </c>
      <c r="E113" s="13">
        <v>0</v>
      </c>
      <c r="F113" s="13">
        <v>0</v>
      </c>
      <c r="G113" s="13">
        <v>0</v>
      </c>
      <c r="H113" s="13">
        <v>0</v>
      </c>
      <c r="I113" s="13">
        <v>0</v>
      </c>
      <c r="J113" s="13">
        <v>0</v>
      </c>
      <c r="K113" s="9"/>
      <c r="AC113" s="1">
        <v>0</v>
      </c>
      <c r="AD113" s="1">
        <v>0</v>
      </c>
      <c r="AE113" s="1">
        <v>0</v>
      </c>
      <c r="AF113" s="1">
        <v>0</v>
      </c>
    </row>
    <row r="114" spans="1:32" s="1" customFormat="1" ht="15" x14ac:dyDescent="0.2">
      <c r="A114" s="9">
        <v>102</v>
      </c>
      <c r="B114" s="11" t="s">
        <v>23</v>
      </c>
      <c r="C114" s="12"/>
      <c r="D114" s="13">
        <f t="shared" ref="D114:D117" si="47">SUM(E114:J114)</f>
        <v>0</v>
      </c>
      <c r="E114" s="13">
        <v>0</v>
      </c>
      <c r="F114" s="13">
        <v>0</v>
      </c>
      <c r="G114" s="13">
        <v>0</v>
      </c>
      <c r="H114" s="13">
        <v>0</v>
      </c>
      <c r="I114" s="13">
        <v>0</v>
      </c>
      <c r="J114" s="13">
        <v>0</v>
      </c>
      <c r="K114" s="9"/>
      <c r="AC114" s="1">
        <v>0</v>
      </c>
      <c r="AD114" s="1">
        <v>0</v>
      </c>
      <c r="AE114" s="1">
        <v>0</v>
      </c>
      <c r="AF114" s="1">
        <v>0</v>
      </c>
    </row>
    <row r="115" spans="1:32" s="1" customFormat="1" ht="15" x14ac:dyDescent="0.2">
      <c r="A115" s="9">
        <v>103</v>
      </c>
      <c r="B115" s="11" t="s">
        <v>24</v>
      </c>
      <c r="C115" s="12"/>
      <c r="D115" s="13">
        <f t="shared" si="47"/>
        <v>594</v>
      </c>
      <c r="E115" s="13">
        <v>99</v>
      </c>
      <c r="F115" s="13">
        <v>99</v>
      </c>
      <c r="G115" s="13">
        <v>99</v>
      </c>
      <c r="H115" s="13">
        <v>99</v>
      </c>
      <c r="I115" s="13">
        <v>99</v>
      </c>
      <c r="J115" s="13">
        <v>99</v>
      </c>
      <c r="K115" s="9"/>
      <c r="AC115" s="1">
        <v>0</v>
      </c>
      <c r="AD115" s="1">
        <v>0</v>
      </c>
      <c r="AE115" s="1">
        <v>0</v>
      </c>
      <c r="AF115" s="1">
        <v>0</v>
      </c>
    </row>
    <row r="116" spans="1:32" s="1" customFormat="1" ht="30" x14ac:dyDescent="0.2">
      <c r="A116" s="9">
        <v>104</v>
      </c>
      <c r="B116" s="11" t="s">
        <v>55</v>
      </c>
      <c r="C116" s="12"/>
      <c r="D116" s="13">
        <f t="shared" si="47"/>
        <v>0</v>
      </c>
      <c r="E116" s="13"/>
      <c r="F116" s="13"/>
      <c r="G116" s="13"/>
      <c r="H116" s="13"/>
      <c r="I116" s="13"/>
      <c r="J116" s="13"/>
      <c r="K116" s="9"/>
    </row>
    <row r="117" spans="1:32" s="1" customFormat="1" ht="15" x14ac:dyDescent="0.2">
      <c r="A117" s="9">
        <v>105</v>
      </c>
      <c r="B117" s="11" t="s">
        <v>25</v>
      </c>
      <c r="C117" s="12"/>
      <c r="D117" s="13">
        <f t="shared" si="47"/>
        <v>0</v>
      </c>
      <c r="E117" s="13">
        <v>0</v>
      </c>
      <c r="F117" s="13">
        <v>0</v>
      </c>
      <c r="G117" s="13">
        <v>0</v>
      </c>
      <c r="H117" s="13">
        <v>0</v>
      </c>
      <c r="I117" s="13">
        <v>0</v>
      </c>
      <c r="J117" s="13">
        <v>0</v>
      </c>
      <c r="K117" s="9"/>
      <c r="AC117" s="1">
        <v>0</v>
      </c>
      <c r="AD117" s="1">
        <v>0</v>
      </c>
      <c r="AE117" s="1">
        <v>0</v>
      </c>
      <c r="AF117" s="1">
        <v>0</v>
      </c>
    </row>
    <row r="118" spans="1:32" s="1" customFormat="1" ht="15" x14ac:dyDescent="0.2">
      <c r="A118" s="9">
        <v>106</v>
      </c>
      <c r="B118" s="32" t="s">
        <v>39</v>
      </c>
      <c r="C118" s="32"/>
      <c r="D118" s="32"/>
      <c r="E118" s="32"/>
      <c r="F118" s="32"/>
      <c r="G118" s="32"/>
      <c r="H118" s="32"/>
      <c r="I118" s="32"/>
      <c r="J118" s="32"/>
      <c r="K118" s="32"/>
    </row>
    <row r="119" spans="1:32" s="1" customFormat="1" ht="15" customHeight="1" x14ac:dyDescent="0.2">
      <c r="A119" s="9">
        <v>107</v>
      </c>
      <c r="B119" s="11" t="s">
        <v>40</v>
      </c>
      <c r="C119" s="12"/>
      <c r="D119" s="13">
        <f>SUM(E119:J119)</f>
        <v>134729.14000000001</v>
      </c>
      <c r="E119" s="13">
        <f>E125+E137+E143+E149+E155</f>
        <v>44524.54</v>
      </c>
      <c r="F119" s="13">
        <f t="shared" ref="F119:J121" si="48">F125+F137+F143+F149+F155</f>
        <v>17529.2</v>
      </c>
      <c r="G119" s="13">
        <f t="shared" si="48"/>
        <v>18168.599999999999</v>
      </c>
      <c r="H119" s="13">
        <f t="shared" si="48"/>
        <v>18169.599999999999</v>
      </c>
      <c r="I119" s="13">
        <f t="shared" si="48"/>
        <v>18168.599999999999</v>
      </c>
      <c r="J119" s="13">
        <f t="shared" si="48"/>
        <v>18168.599999999999</v>
      </c>
      <c r="K119" s="14"/>
      <c r="AC119" s="1">
        <v>24177.399999999998</v>
      </c>
      <c r="AD119" s="1">
        <v>24937.8</v>
      </c>
      <c r="AE119" s="1">
        <v>25727.599999999999</v>
      </c>
      <c r="AF119" s="1">
        <v>26600.016</v>
      </c>
    </row>
    <row r="120" spans="1:32" s="1" customFormat="1" ht="15" x14ac:dyDescent="0.2">
      <c r="A120" s="9">
        <v>108</v>
      </c>
      <c r="B120" s="11" t="s">
        <v>22</v>
      </c>
      <c r="C120" s="12"/>
      <c r="D120" s="13">
        <f>SUM(E120:J120)</f>
        <v>0</v>
      </c>
      <c r="E120" s="13">
        <f t="shared" ref="E120" si="49">E126+E138+E144+E150+E156</f>
        <v>0</v>
      </c>
      <c r="F120" s="13">
        <f t="shared" si="48"/>
        <v>0</v>
      </c>
      <c r="G120" s="13">
        <f t="shared" si="48"/>
        <v>0</v>
      </c>
      <c r="H120" s="13">
        <f t="shared" si="48"/>
        <v>0</v>
      </c>
      <c r="I120" s="13">
        <f t="shared" si="48"/>
        <v>0</v>
      </c>
      <c r="J120" s="13">
        <f t="shared" si="48"/>
        <v>0</v>
      </c>
      <c r="K120" s="9"/>
      <c r="AC120" s="1">
        <v>0</v>
      </c>
      <c r="AD120" s="1">
        <v>0</v>
      </c>
      <c r="AE120" s="1">
        <v>0</v>
      </c>
      <c r="AF120" s="1">
        <v>0</v>
      </c>
    </row>
    <row r="121" spans="1:32" s="1" customFormat="1" ht="15" x14ac:dyDescent="0.2">
      <c r="A121" s="9">
        <v>109</v>
      </c>
      <c r="B121" s="11" t="s">
        <v>23</v>
      </c>
      <c r="C121" s="12"/>
      <c r="D121" s="13">
        <f t="shared" ref="D121:D124" si="50">SUM(E121:J121)</f>
        <v>0</v>
      </c>
      <c r="E121" s="13">
        <f t="shared" ref="E121" si="51">E127+E139+E145+E151+E157</f>
        <v>0</v>
      </c>
      <c r="F121" s="13">
        <f t="shared" si="48"/>
        <v>0</v>
      </c>
      <c r="G121" s="13">
        <f t="shared" si="48"/>
        <v>0</v>
      </c>
      <c r="H121" s="13">
        <f t="shared" si="48"/>
        <v>0</v>
      </c>
      <c r="I121" s="13">
        <f t="shared" si="48"/>
        <v>0</v>
      </c>
      <c r="J121" s="13">
        <f t="shared" si="48"/>
        <v>0</v>
      </c>
      <c r="K121" s="9"/>
      <c r="AC121" s="1">
        <v>0</v>
      </c>
      <c r="AD121" s="1">
        <v>0</v>
      </c>
      <c r="AE121" s="1">
        <v>0</v>
      </c>
      <c r="AF121" s="1">
        <v>0</v>
      </c>
    </row>
    <row r="122" spans="1:32" s="1" customFormat="1" ht="15" x14ac:dyDescent="0.2">
      <c r="A122" s="9">
        <v>110</v>
      </c>
      <c r="B122" s="11" t="s">
        <v>24</v>
      </c>
      <c r="C122" s="12"/>
      <c r="D122" s="13">
        <f>SUM(E122:J122)</f>
        <v>134729.14000000001</v>
      </c>
      <c r="E122" s="13">
        <f>E128+E140+E146+E152+E158</f>
        <v>44524.54</v>
      </c>
      <c r="F122" s="13">
        <f>F128+F140+F146+F152+F158</f>
        <v>17529.2</v>
      </c>
      <c r="G122" s="13">
        <f t="shared" ref="G122:J122" si="52">G128+G140+G146+G152+G158</f>
        <v>18168.599999999999</v>
      </c>
      <c r="H122" s="13">
        <f t="shared" si="52"/>
        <v>18169.599999999999</v>
      </c>
      <c r="I122" s="13">
        <f t="shared" si="52"/>
        <v>18168.599999999999</v>
      </c>
      <c r="J122" s="13">
        <f t="shared" si="52"/>
        <v>18168.599999999999</v>
      </c>
      <c r="K122" s="9"/>
      <c r="AC122" s="1">
        <v>22877.399999999998</v>
      </c>
      <c r="AD122" s="1">
        <v>23637.8</v>
      </c>
      <c r="AE122" s="1">
        <v>24427.599999999999</v>
      </c>
      <c r="AF122" s="1">
        <v>25300.016</v>
      </c>
    </row>
    <row r="123" spans="1:32" s="1" customFormat="1" ht="30" x14ac:dyDescent="0.2">
      <c r="A123" s="9">
        <v>111</v>
      </c>
      <c r="B123" s="11" t="s">
        <v>55</v>
      </c>
      <c r="C123" s="12"/>
      <c r="D123" s="13">
        <f t="shared" si="50"/>
        <v>0</v>
      </c>
      <c r="E123" s="13"/>
      <c r="F123" s="13"/>
      <c r="G123" s="13"/>
      <c r="H123" s="13"/>
      <c r="I123" s="13"/>
      <c r="J123" s="13"/>
      <c r="K123" s="9"/>
    </row>
    <row r="124" spans="1:32" s="1" customFormat="1" ht="15" x14ac:dyDescent="0.2">
      <c r="A124" s="9">
        <v>112</v>
      </c>
      <c r="B124" s="11" t="s">
        <v>25</v>
      </c>
      <c r="C124" s="12"/>
      <c r="D124" s="13">
        <f t="shared" si="50"/>
        <v>0</v>
      </c>
      <c r="E124" s="13">
        <f t="shared" ref="E124:J124" si="53">E130+E142+E148+E154+E160</f>
        <v>0</v>
      </c>
      <c r="F124" s="13">
        <f t="shared" si="53"/>
        <v>0</v>
      </c>
      <c r="G124" s="13">
        <f t="shared" si="53"/>
        <v>0</v>
      </c>
      <c r="H124" s="13">
        <f t="shared" si="53"/>
        <v>0</v>
      </c>
      <c r="I124" s="13">
        <f t="shared" si="53"/>
        <v>0</v>
      </c>
      <c r="J124" s="13">
        <f t="shared" si="53"/>
        <v>0</v>
      </c>
      <c r="K124" s="9"/>
      <c r="AC124" s="1">
        <v>1300</v>
      </c>
      <c r="AD124" s="1">
        <v>1300</v>
      </c>
      <c r="AE124" s="1">
        <v>1300</v>
      </c>
      <c r="AF124" s="1">
        <v>1300</v>
      </c>
    </row>
    <row r="125" spans="1:32" s="1" customFormat="1" ht="60" x14ac:dyDescent="0.2">
      <c r="A125" s="9">
        <v>113</v>
      </c>
      <c r="B125" s="11" t="s">
        <v>41</v>
      </c>
      <c r="C125" s="12" t="s">
        <v>33</v>
      </c>
      <c r="D125" s="13">
        <f>SUM(E125:J125)</f>
        <v>105071.70999999999</v>
      </c>
      <c r="E125" s="13">
        <f t="shared" ref="E125:J125" si="54">E126+E127+E128+E130</f>
        <v>39834.68</v>
      </c>
      <c r="F125" s="13">
        <f t="shared" si="54"/>
        <v>12638.35</v>
      </c>
      <c r="G125" s="13">
        <f t="shared" si="54"/>
        <v>13149.67</v>
      </c>
      <c r="H125" s="13">
        <f t="shared" si="54"/>
        <v>13149.67</v>
      </c>
      <c r="I125" s="13">
        <f t="shared" si="54"/>
        <v>13149.67</v>
      </c>
      <c r="J125" s="13">
        <f t="shared" si="54"/>
        <v>13149.67</v>
      </c>
      <c r="K125" s="14" t="s">
        <v>42</v>
      </c>
      <c r="AC125" s="1">
        <v>19000</v>
      </c>
      <c r="AD125" s="1">
        <v>19760</v>
      </c>
      <c r="AE125" s="1">
        <v>20550.400000000001</v>
      </c>
      <c r="AF125" s="1">
        <v>21372.416000000001</v>
      </c>
    </row>
    <row r="126" spans="1:32" s="1" customFormat="1" ht="15" x14ac:dyDescent="0.2">
      <c r="A126" s="9">
        <v>114</v>
      </c>
      <c r="B126" s="11" t="s">
        <v>22</v>
      </c>
      <c r="C126" s="12"/>
      <c r="D126" s="13">
        <f>SUM(E126:J126)</f>
        <v>0</v>
      </c>
      <c r="E126" s="13">
        <v>0</v>
      </c>
      <c r="F126" s="13">
        <v>0</v>
      </c>
      <c r="G126" s="13">
        <v>0</v>
      </c>
      <c r="H126" s="13">
        <v>0</v>
      </c>
      <c r="I126" s="13">
        <v>0</v>
      </c>
      <c r="J126" s="13">
        <v>0</v>
      </c>
      <c r="K126" s="9"/>
      <c r="AC126" s="1">
        <v>0</v>
      </c>
      <c r="AD126" s="1">
        <v>0</v>
      </c>
      <c r="AE126" s="1">
        <v>0</v>
      </c>
      <c r="AF126" s="1">
        <v>0</v>
      </c>
    </row>
    <row r="127" spans="1:32" s="1" customFormat="1" ht="15" x14ac:dyDescent="0.2">
      <c r="A127" s="9">
        <v>115</v>
      </c>
      <c r="B127" s="11" t="s">
        <v>23</v>
      </c>
      <c r="C127" s="12"/>
      <c r="D127" s="13">
        <f t="shared" ref="D127:D130" si="55">SUM(E127:J127)</f>
        <v>0</v>
      </c>
      <c r="E127" s="13">
        <v>0</v>
      </c>
      <c r="F127" s="13">
        <v>0</v>
      </c>
      <c r="G127" s="13">
        <v>0</v>
      </c>
      <c r="H127" s="13">
        <v>0</v>
      </c>
      <c r="I127" s="13">
        <v>0</v>
      </c>
      <c r="J127" s="13">
        <v>0</v>
      </c>
      <c r="K127" s="9"/>
      <c r="AC127" s="1">
        <v>0</v>
      </c>
      <c r="AD127" s="1">
        <v>0</v>
      </c>
      <c r="AE127" s="1">
        <v>0</v>
      </c>
      <c r="AF127" s="1">
        <v>0</v>
      </c>
    </row>
    <row r="128" spans="1:32" s="1" customFormat="1" ht="15" x14ac:dyDescent="0.2">
      <c r="A128" s="9">
        <v>116</v>
      </c>
      <c r="B128" s="11" t="s">
        <v>24</v>
      </c>
      <c r="C128" s="12"/>
      <c r="D128" s="13">
        <f t="shared" si="55"/>
        <v>105071.70999999999</v>
      </c>
      <c r="E128" s="13">
        <v>39834.68</v>
      </c>
      <c r="F128" s="13">
        <v>12638.35</v>
      </c>
      <c r="G128" s="13">
        <v>13149.67</v>
      </c>
      <c r="H128" s="13">
        <v>13149.67</v>
      </c>
      <c r="I128" s="13">
        <v>13149.67</v>
      </c>
      <c r="J128" s="13">
        <v>13149.67</v>
      </c>
      <c r="K128" s="9"/>
      <c r="AC128" s="1">
        <v>19000</v>
      </c>
      <c r="AD128" s="1">
        <v>19760</v>
      </c>
      <c r="AE128" s="1">
        <v>20550.400000000001</v>
      </c>
      <c r="AF128" s="1">
        <v>21372.416000000001</v>
      </c>
    </row>
    <row r="129" spans="1:32" s="1" customFormat="1" ht="30" x14ac:dyDescent="0.2">
      <c r="A129" s="9">
        <v>117</v>
      </c>
      <c r="B129" s="11" t="s">
        <v>55</v>
      </c>
      <c r="C129" s="12"/>
      <c r="D129" s="13">
        <f t="shared" si="55"/>
        <v>0</v>
      </c>
      <c r="E129" s="13"/>
      <c r="F129" s="13"/>
      <c r="G129" s="13"/>
      <c r="H129" s="13"/>
      <c r="I129" s="13"/>
      <c r="J129" s="13"/>
      <c r="K129" s="9"/>
    </row>
    <row r="130" spans="1:32" s="1" customFormat="1" ht="15" x14ac:dyDescent="0.2">
      <c r="A130" s="9">
        <v>118</v>
      </c>
      <c r="B130" s="11" t="s">
        <v>25</v>
      </c>
      <c r="C130" s="12"/>
      <c r="D130" s="13">
        <f t="shared" si="55"/>
        <v>0</v>
      </c>
      <c r="E130" s="13">
        <v>0</v>
      </c>
      <c r="F130" s="13">
        <v>0</v>
      </c>
      <c r="G130" s="13">
        <v>0</v>
      </c>
      <c r="H130" s="13">
        <v>0</v>
      </c>
      <c r="I130" s="13">
        <v>0</v>
      </c>
      <c r="J130" s="13">
        <v>0</v>
      </c>
      <c r="K130" s="9"/>
      <c r="AC130" s="1">
        <v>0</v>
      </c>
      <c r="AD130" s="1">
        <v>0</v>
      </c>
      <c r="AE130" s="1">
        <v>0</v>
      </c>
      <c r="AF130" s="1">
        <v>0</v>
      </c>
    </row>
    <row r="131" spans="1:32" s="1" customFormat="1" ht="45" x14ac:dyDescent="0.2">
      <c r="A131" s="9">
        <v>119</v>
      </c>
      <c r="B131" s="11" t="s">
        <v>57</v>
      </c>
      <c r="C131" s="12" t="s">
        <v>33</v>
      </c>
      <c r="D131" s="13">
        <f>SUM(E131:J131)</f>
        <v>30000</v>
      </c>
      <c r="E131" s="13">
        <f>E132+E133+E134+E136</f>
        <v>30000</v>
      </c>
      <c r="F131" s="13">
        <f t="shared" ref="F131:J131" si="56">F132+F133+F134+F136</f>
        <v>0</v>
      </c>
      <c r="G131" s="13">
        <f t="shared" si="56"/>
        <v>0</v>
      </c>
      <c r="H131" s="13">
        <f t="shared" si="56"/>
        <v>0</v>
      </c>
      <c r="I131" s="13">
        <f t="shared" si="56"/>
        <v>0</v>
      </c>
      <c r="J131" s="13">
        <f t="shared" si="56"/>
        <v>0</v>
      </c>
      <c r="K131" s="14" t="s">
        <v>42</v>
      </c>
      <c r="AC131" s="1">
        <v>19000</v>
      </c>
      <c r="AD131" s="1">
        <v>19760</v>
      </c>
      <c r="AE131" s="1">
        <v>20550.400000000001</v>
      </c>
      <c r="AF131" s="1">
        <v>21372.416000000001</v>
      </c>
    </row>
    <row r="132" spans="1:32" s="1" customFormat="1" ht="15" x14ac:dyDescent="0.2">
      <c r="A132" s="9">
        <v>120</v>
      </c>
      <c r="B132" s="11" t="s">
        <v>22</v>
      </c>
      <c r="C132" s="12"/>
      <c r="D132" s="13">
        <f>SUM(E132:J132)</f>
        <v>0</v>
      </c>
      <c r="E132" s="13">
        <v>0</v>
      </c>
      <c r="F132" s="13">
        <v>0</v>
      </c>
      <c r="G132" s="13">
        <v>0</v>
      </c>
      <c r="H132" s="13">
        <v>0</v>
      </c>
      <c r="I132" s="13">
        <v>0</v>
      </c>
      <c r="J132" s="13">
        <v>0</v>
      </c>
      <c r="K132" s="9"/>
      <c r="AC132" s="1">
        <v>0</v>
      </c>
      <c r="AD132" s="1">
        <v>0</v>
      </c>
      <c r="AE132" s="1">
        <v>0</v>
      </c>
      <c r="AF132" s="1">
        <v>0</v>
      </c>
    </row>
    <row r="133" spans="1:32" s="1" customFormat="1" ht="15" x14ac:dyDescent="0.2">
      <c r="A133" s="9">
        <v>121</v>
      </c>
      <c r="B133" s="11" t="s">
        <v>23</v>
      </c>
      <c r="C133" s="12"/>
      <c r="D133" s="13">
        <f t="shared" ref="D133:D136" si="57">SUM(E133:J133)</f>
        <v>0</v>
      </c>
      <c r="E133" s="13">
        <v>0</v>
      </c>
      <c r="F133" s="13">
        <v>0</v>
      </c>
      <c r="G133" s="13">
        <v>0</v>
      </c>
      <c r="H133" s="13">
        <v>0</v>
      </c>
      <c r="I133" s="13">
        <v>0</v>
      </c>
      <c r="J133" s="13">
        <v>0</v>
      </c>
      <c r="K133" s="9"/>
      <c r="AC133" s="1">
        <v>0</v>
      </c>
      <c r="AD133" s="1">
        <v>0</v>
      </c>
      <c r="AE133" s="1">
        <v>0</v>
      </c>
      <c r="AF133" s="1">
        <v>0</v>
      </c>
    </row>
    <row r="134" spans="1:32" s="1" customFormat="1" ht="15" x14ac:dyDescent="0.2">
      <c r="A134" s="9">
        <v>122</v>
      </c>
      <c r="B134" s="11" t="s">
        <v>24</v>
      </c>
      <c r="C134" s="12"/>
      <c r="D134" s="13">
        <f t="shared" si="57"/>
        <v>30000</v>
      </c>
      <c r="E134" s="13">
        <v>30000</v>
      </c>
      <c r="F134" s="13">
        <v>0</v>
      </c>
      <c r="G134" s="13">
        <v>0</v>
      </c>
      <c r="H134" s="13">
        <v>0</v>
      </c>
      <c r="I134" s="13">
        <v>0</v>
      </c>
      <c r="J134" s="13">
        <v>0</v>
      </c>
      <c r="K134" s="9"/>
      <c r="AC134" s="1">
        <v>19000</v>
      </c>
      <c r="AD134" s="1">
        <v>19760</v>
      </c>
      <c r="AE134" s="1">
        <v>20550.400000000001</v>
      </c>
      <c r="AF134" s="1">
        <v>21372.416000000001</v>
      </c>
    </row>
    <row r="135" spans="1:32" s="1" customFormat="1" ht="30" x14ac:dyDescent="0.2">
      <c r="A135" s="9">
        <v>123</v>
      </c>
      <c r="B135" s="11" t="s">
        <v>55</v>
      </c>
      <c r="C135" s="12"/>
      <c r="D135" s="13">
        <f t="shared" si="57"/>
        <v>0</v>
      </c>
      <c r="E135" s="13"/>
      <c r="F135" s="13"/>
      <c r="G135" s="13"/>
      <c r="H135" s="13"/>
      <c r="I135" s="13"/>
      <c r="J135" s="13"/>
      <c r="K135" s="9"/>
    </row>
    <row r="136" spans="1:32" s="1" customFormat="1" ht="15" x14ac:dyDescent="0.2">
      <c r="A136" s="9">
        <v>124</v>
      </c>
      <c r="B136" s="11" t="s">
        <v>25</v>
      </c>
      <c r="C136" s="12"/>
      <c r="D136" s="13">
        <f t="shared" si="57"/>
        <v>0</v>
      </c>
      <c r="E136" s="13">
        <v>0</v>
      </c>
      <c r="F136" s="13">
        <v>0</v>
      </c>
      <c r="G136" s="13">
        <v>0</v>
      </c>
      <c r="H136" s="13">
        <v>0</v>
      </c>
      <c r="I136" s="13">
        <v>0</v>
      </c>
      <c r="J136" s="13">
        <v>0</v>
      </c>
      <c r="K136" s="9"/>
      <c r="AC136" s="1">
        <v>0</v>
      </c>
      <c r="AD136" s="1">
        <v>0</v>
      </c>
      <c r="AE136" s="1">
        <v>0</v>
      </c>
      <c r="AF136" s="1">
        <v>0</v>
      </c>
    </row>
    <row r="137" spans="1:32" s="1" customFormat="1" ht="60" x14ac:dyDescent="0.2">
      <c r="A137" s="9">
        <v>125</v>
      </c>
      <c r="B137" s="11" t="s">
        <v>43</v>
      </c>
      <c r="C137" s="12" t="s">
        <v>33</v>
      </c>
      <c r="D137" s="13">
        <f>SUM(E137:J137)</f>
        <v>3107.07</v>
      </c>
      <c r="E137" s="13">
        <f>E140</f>
        <v>541.86</v>
      </c>
      <c r="F137" s="13">
        <f t="shared" ref="F137:J137" si="58">F140</f>
        <v>525.85</v>
      </c>
      <c r="G137" s="13">
        <f t="shared" si="58"/>
        <v>509.84</v>
      </c>
      <c r="H137" s="13">
        <f t="shared" si="58"/>
        <v>509.84</v>
      </c>
      <c r="I137" s="13">
        <f t="shared" si="58"/>
        <v>509.84</v>
      </c>
      <c r="J137" s="13">
        <f t="shared" si="58"/>
        <v>509.84</v>
      </c>
      <c r="K137" s="9" t="s">
        <v>44</v>
      </c>
      <c r="AC137" s="1">
        <v>239.6</v>
      </c>
      <c r="AD137" s="1">
        <v>239.6</v>
      </c>
      <c r="AE137" s="1">
        <v>239.6</v>
      </c>
      <c r="AF137" s="1">
        <v>290</v>
      </c>
    </row>
    <row r="138" spans="1:32" s="1" customFormat="1" ht="15" x14ac:dyDescent="0.2">
      <c r="A138" s="9">
        <v>126</v>
      </c>
      <c r="B138" s="11" t="s">
        <v>22</v>
      </c>
      <c r="C138" s="12"/>
      <c r="D138" s="13">
        <f>SUM(E138:J138)</f>
        <v>0</v>
      </c>
      <c r="E138" s="13">
        <v>0</v>
      </c>
      <c r="F138" s="13">
        <v>0</v>
      </c>
      <c r="G138" s="13">
        <v>0</v>
      </c>
      <c r="H138" s="13">
        <v>0</v>
      </c>
      <c r="I138" s="13">
        <v>0</v>
      </c>
      <c r="J138" s="13">
        <v>0</v>
      </c>
      <c r="K138" s="9"/>
    </row>
    <row r="139" spans="1:32" s="1" customFormat="1" ht="15" x14ac:dyDescent="0.2">
      <c r="A139" s="9">
        <v>127</v>
      </c>
      <c r="B139" s="11" t="s">
        <v>23</v>
      </c>
      <c r="C139" s="12"/>
      <c r="D139" s="13">
        <f t="shared" ref="D139:D142" si="59">SUM(E139:J139)</f>
        <v>0</v>
      </c>
      <c r="E139" s="13">
        <v>0</v>
      </c>
      <c r="F139" s="13">
        <v>0</v>
      </c>
      <c r="G139" s="13">
        <v>0</v>
      </c>
      <c r="H139" s="13">
        <v>0</v>
      </c>
      <c r="I139" s="13">
        <v>0</v>
      </c>
      <c r="J139" s="13">
        <v>0</v>
      </c>
      <c r="K139" s="9"/>
    </row>
    <row r="140" spans="1:32" s="1" customFormat="1" ht="15" x14ac:dyDescent="0.2">
      <c r="A140" s="9">
        <v>128</v>
      </c>
      <c r="B140" s="11" t="s">
        <v>24</v>
      </c>
      <c r="C140" s="12"/>
      <c r="D140" s="13">
        <f t="shared" si="59"/>
        <v>3107.07</v>
      </c>
      <c r="E140" s="13">
        <v>541.86</v>
      </c>
      <c r="F140" s="13">
        <v>525.85</v>
      </c>
      <c r="G140" s="13">
        <v>509.84</v>
      </c>
      <c r="H140" s="13">
        <v>509.84</v>
      </c>
      <c r="I140" s="13">
        <v>509.84</v>
      </c>
      <c r="J140" s="13">
        <v>509.84</v>
      </c>
      <c r="K140" s="9"/>
      <c r="AC140" s="1">
        <v>239.6</v>
      </c>
      <c r="AD140" s="1">
        <v>239.6</v>
      </c>
      <c r="AE140" s="1">
        <v>239.6</v>
      </c>
      <c r="AF140" s="1">
        <v>290</v>
      </c>
    </row>
    <row r="141" spans="1:32" s="1" customFormat="1" ht="30" x14ac:dyDescent="0.2">
      <c r="A141" s="9">
        <v>129</v>
      </c>
      <c r="B141" s="11" t="s">
        <v>55</v>
      </c>
      <c r="C141" s="12"/>
      <c r="D141" s="13">
        <f t="shared" si="59"/>
        <v>0</v>
      </c>
      <c r="E141" s="13"/>
      <c r="F141" s="13"/>
      <c r="G141" s="13"/>
      <c r="H141" s="13"/>
      <c r="I141" s="13"/>
      <c r="J141" s="13"/>
      <c r="K141" s="9"/>
    </row>
    <row r="142" spans="1:32" s="1" customFormat="1" ht="15" x14ac:dyDescent="0.2">
      <c r="A142" s="9">
        <v>130</v>
      </c>
      <c r="B142" s="11" t="s">
        <v>25</v>
      </c>
      <c r="C142" s="12"/>
      <c r="D142" s="13">
        <f t="shared" si="59"/>
        <v>0</v>
      </c>
      <c r="E142" s="13">
        <v>0</v>
      </c>
      <c r="F142" s="13">
        <v>0</v>
      </c>
      <c r="G142" s="13">
        <v>0</v>
      </c>
      <c r="H142" s="13">
        <v>0</v>
      </c>
      <c r="I142" s="13">
        <v>0</v>
      </c>
      <c r="J142" s="13">
        <v>0</v>
      </c>
      <c r="K142" s="9"/>
    </row>
    <row r="143" spans="1:32" s="1" customFormat="1" ht="105" x14ac:dyDescent="0.2">
      <c r="A143" s="9">
        <v>131</v>
      </c>
      <c r="B143" s="11" t="s">
        <v>45</v>
      </c>
      <c r="C143" s="12" t="s">
        <v>46</v>
      </c>
      <c r="D143" s="13">
        <f>SUM(E143:J143)</f>
        <v>26549.360000000001</v>
      </c>
      <c r="E143" s="13">
        <f>E146</f>
        <v>4148</v>
      </c>
      <c r="F143" s="13">
        <f t="shared" ref="F143:J143" si="60">F146</f>
        <v>4365</v>
      </c>
      <c r="G143" s="13">
        <f t="shared" si="60"/>
        <v>4509.09</v>
      </c>
      <c r="H143" s="13">
        <f t="shared" si="60"/>
        <v>4509.09</v>
      </c>
      <c r="I143" s="13">
        <f t="shared" si="60"/>
        <v>4509.09</v>
      </c>
      <c r="J143" s="13">
        <f t="shared" si="60"/>
        <v>4509.09</v>
      </c>
      <c r="K143" s="9" t="s">
        <v>47</v>
      </c>
      <c r="AC143" s="1">
        <v>3637.8</v>
      </c>
      <c r="AD143" s="1">
        <v>3638.2</v>
      </c>
      <c r="AE143" s="1">
        <v>3637.6</v>
      </c>
      <c r="AF143" s="1">
        <v>3637.6</v>
      </c>
    </row>
    <row r="144" spans="1:32" s="1" customFormat="1" ht="15" x14ac:dyDescent="0.2">
      <c r="A144" s="9">
        <v>132</v>
      </c>
      <c r="B144" s="11" t="s">
        <v>22</v>
      </c>
      <c r="C144" s="12"/>
      <c r="D144" s="13">
        <f>SUM(E144:J144)</f>
        <v>0</v>
      </c>
      <c r="E144" s="13">
        <v>0</v>
      </c>
      <c r="F144" s="13">
        <v>0</v>
      </c>
      <c r="G144" s="13">
        <v>0</v>
      </c>
      <c r="H144" s="13">
        <v>0</v>
      </c>
      <c r="I144" s="13">
        <v>0</v>
      </c>
      <c r="J144" s="13">
        <v>0</v>
      </c>
      <c r="K144" s="9"/>
    </row>
    <row r="145" spans="1:32" s="1" customFormat="1" ht="15" x14ac:dyDescent="0.2">
      <c r="A145" s="9">
        <v>133</v>
      </c>
      <c r="B145" s="11" t="s">
        <v>23</v>
      </c>
      <c r="C145" s="12"/>
      <c r="D145" s="13">
        <f t="shared" ref="D145:D148" si="61">SUM(E145:J145)</f>
        <v>0</v>
      </c>
      <c r="E145" s="13">
        <v>0</v>
      </c>
      <c r="F145" s="13">
        <v>0</v>
      </c>
      <c r="G145" s="13">
        <v>0</v>
      </c>
      <c r="H145" s="13">
        <v>0</v>
      </c>
      <c r="I145" s="13">
        <v>0</v>
      </c>
      <c r="J145" s="13">
        <v>0</v>
      </c>
      <c r="K145" s="9"/>
    </row>
    <row r="146" spans="1:32" s="1" customFormat="1" ht="15" x14ac:dyDescent="0.2">
      <c r="A146" s="9">
        <v>134</v>
      </c>
      <c r="B146" s="11" t="s">
        <v>24</v>
      </c>
      <c r="C146" s="12"/>
      <c r="D146" s="13">
        <f t="shared" si="61"/>
        <v>26549.360000000001</v>
      </c>
      <c r="E146" s="13">
        <v>4148</v>
      </c>
      <c r="F146" s="13">
        <v>4365</v>
      </c>
      <c r="G146" s="13">
        <v>4509.09</v>
      </c>
      <c r="H146" s="13">
        <v>4509.09</v>
      </c>
      <c r="I146" s="13">
        <v>4509.09</v>
      </c>
      <c r="J146" s="13">
        <v>4509.09</v>
      </c>
      <c r="K146" s="9"/>
      <c r="AC146" s="1">
        <v>3637.8</v>
      </c>
      <c r="AD146" s="1">
        <v>3638.2</v>
      </c>
      <c r="AE146" s="1">
        <v>3637.6</v>
      </c>
      <c r="AF146" s="1">
        <v>3637.6</v>
      </c>
    </row>
    <row r="147" spans="1:32" s="1" customFormat="1" ht="30" x14ac:dyDescent="0.2">
      <c r="A147" s="9">
        <v>135</v>
      </c>
      <c r="B147" s="11" t="s">
        <v>55</v>
      </c>
      <c r="C147" s="12"/>
      <c r="D147" s="13">
        <f t="shared" si="61"/>
        <v>0</v>
      </c>
      <c r="E147" s="13"/>
      <c r="F147" s="13"/>
      <c r="G147" s="13"/>
      <c r="H147" s="13"/>
      <c r="I147" s="13"/>
      <c r="J147" s="13"/>
      <c r="K147" s="9"/>
    </row>
    <row r="148" spans="1:32" s="1" customFormat="1" ht="15" x14ac:dyDescent="0.2">
      <c r="A148" s="9">
        <v>136</v>
      </c>
      <c r="B148" s="11" t="s">
        <v>25</v>
      </c>
      <c r="C148" s="12"/>
      <c r="D148" s="13">
        <f t="shared" si="61"/>
        <v>0</v>
      </c>
      <c r="E148" s="13">
        <v>0</v>
      </c>
      <c r="F148" s="13">
        <v>0</v>
      </c>
      <c r="G148" s="13">
        <v>0</v>
      </c>
      <c r="H148" s="13">
        <v>0</v>
      </c>
      <c r="I148" s="13">
        <v>0</v>
      </c>
      <c r="J148" s="13">
        <v>0</v>
      </c>
      <c r="K148" s="9"/>
    </row>
    <row r="149" spans="1:32" s="1" customFormat="1" ht="165" x14ac:dyDescent="0.2">
      <c r="A149" s="9">
        <v>137</v>
      </c>
      <c r="B149" s="11" t="s">
        <v>48</v>
      </c>
      <c r="C149" s="12" t="s">
        <v>33</v>
      </c>
      <c r="D149" s="13">
        <f>SUM(E149:J149)</f>
        <v>0</v>
      </c>
      <c r="E149" s="13">
        <f>E151+E152</f>
        <v>0</v>
      </c>
      <c r="F149" s="13">
        <f t="shared" ref="F149:J149" si="62">F151+F152</f>
        <v>0</v>
      </c>
      <c r="G149" s="13">
        <f t="shared" si="62"/>
        <v>0</v>
      </c>
      <c r="H149" s="13">
        <f t="shared" si="62"/>
        <v>0</v>
      </c>
      <c r="I149" s="13">
        <f>I151+I152</f>
        <v>0</v>
      </c>
      <c r="J149" s="13">
        <f t="shared" si="62"/>
        <v>0</v>
      </c>
      <c r="K149" s="9" t="s">
        <v>49</v>
      </c>
      <c r="AC149" s="1">
        <v>3637.8</v>
      </c>
      <c r="AD149" s="1">
        <v>3638.2</v>
      </c>
      <c r="AE149" s="1">
        <v>3637.6</v>
      </c>
      <c r="AF149" s="1">
        <v>3637.6</v>
      </c>
    </row>
    <row r="150" spans="1:32" s="1" customFormat="1" ht="15" x14ac:dyDescent="0.2">
      <c r="A150" s="9">
        <v>138</v>
      </c>
      <c r="B150" s="11" t="s">
        <v>22</v>
      </c>
      <c r="C150" s="12"/>
      <c r="D150" s="13">
        <f>SUM(E150:J150)</f>
        <v>0</v>
      </c>
      <c r="E150" s="13">
        <v>0</v>
      </c>
      <c r="F150" s="13">
        <v>0</v>
      </c>
      <c r="G150" s="13">
        <v>0</v>
      </c>
      <c r="H150" s="13">
        <v>0</v>
      </c>
      <c r="I150" s="13">
        <v>0</v>
      </c>
      <c r="J150" s="13">
        <v>0</v>
      </c>
      <c r="K150" s="9"/>
    </row>
    <row r="151" spans="1:32" s="1" customFormat="1" ht="15" x14ac:dyDescent="0.2">
      <c r="A151" s="9">
        <v>139</v>
      </c>
      <c r="B151" s="11" t="s">
        <v>23</v>
      </c>
      <c r="C151" s="12"/>
      <c r="D151" s="13">
        <f t="shared" ref="D151:D154" si="63">SUM(E151:J151)</f>
        <v>0</v>
      </c>
      <c r="E151" s="13">
        <v>0</v>
      </c>
      <c r="F151" s="13">
        <v>0</v>
      </c>
      <c r="G151" s="13">
        <v>0</v>
      </c>
      <c r="H151" s="13">
        <v>0</v>
      </c>
      <c r="I151" s="13">
        <v>0</v>
      </c>
      <c r="J151" s="13">
        <v>0</v>
      </c>
      <c r="K151" s="9"/>
    </row>
    <row r="152" spans="1:32" s="1" customFormat="1" ht="15" x14ac:dyDescent="0.2">
      <c r="A152" s="9">
        <v>140</v>
      </c>
      <c r="B152" s="11" t="s">
        <v>24</v>
      </c>
      <c r="C152" s="12"/>
      <c r="D152" s="13">
        <f t="shared" si="63"/>
        <v>0</v>
      </c>
      <c r="E152" s="13">
        <v>0</v>
      </c>
      <c r="F152" s="13">
        <v>0</v>
      </c>
      <c r="G152" s="13">
        <v>0</v>
      </c>
      <c r="H152" s="13">
        <v>0</v>
      </c>
      <c r="I152" s="13">
        <v>0</v>
      </c>
      <c r="J152" s="13">
        <v>0</v>
      </c>
      <c r="K152" s="9"/>
      <c r="AC152" s="1">
        <v>3637.8</v>
      </c>
      <c r="AD152" s="1">
        <v>3638.2</v>
      </c>
      <c r="AE152" s="1">
        <v>3637.6</v>
      </c>
      <c r="AF152" s="1">
        <v>3637.6</v>
      </c>
    </row>
    <row r="153" spans="1:32" s="1" customFormat="1" ht="30" x14ac:dyDescent="0.2">
      <c r="A153" s="9">
        <v>141</v>
      </c>
      <c r="B153" s="11" t="s">
        <v>55</v>
      </c>
      <c r="C153" s="12"/>
      <c r="D153" s="13">
        <f t="shared" si="63"/>
        <v>0</v>
      </c>
      <c r="E153" s="13"/>
      <c r="F153" s="13"/>
      <c r="G153" s="13"/>
      <c r="H153" s="13"/>
      <c r="I153" s="13"/>
      <c r="J153" s="13"/>
      <c r="K153" s="9"/>
    </row>
    <row r="154" spans="1:32" s="1" customFormat="1" ht="15" x14ac:dyDescent="0.2">
      <c r="A154" s="9">
        <v>142</v>
      </c>
      <c r="B154" s="11" t="s">
        <v>25</v>
      </c>
      <c r="C154" s="12"/>
      <c r="D154" s="13">
        <f t="shared" si="63"/>
        <v>0</v>
      </c>
      <c r="E154" s="13">
        <v>0</v>
      </c>
      <c r="F154" s="13">
        <v>0</v>
      </c>
      <c r="G154" s="13">
        <v>0</v>
      </c>
      <c r="H154" s="13">
        <v>0</v>
      </c>
      <c r="I154" s="13">
        <v>0</v>
      </c>
      <c r="J154" s="13">
        <v>0</v>
      </c>
      <c r="K154" s="9"/>
    </row>
    <row r="155" spans="1:32" s="1" customFormat="1" ht="105" x14ac:dyDescent="0.2">
      <c r="A155" s="9">
        <v>143</v>
      </c>
      <c r="B155" s="11" t="s">
        <v>71</v>
      </c>
      <c r="C155" s="12" t="s">
        <v>33</v>
      </c>
      <c r="D155" s="13">
        <f>SUM(E155:J155)</f>
        <v>1</v>
      </c>
      <c r="E155" s="13">
        <f>E156+E157+E158+E160</f>
        <v>0</v>
      </c>
      <c r="F155" s="13">
        <f t="shared" ref="F155:J155" si="64">F156+F157+F158+F160</f>
        <v>0</v>
      </c>
      <c r="G155" s="13">
        <f t="shared" si="64"/>
        <v>0</v>
      </c>
      <c r="H155" s="13">
        <f t="shared" si="64"/>
        <v>1</v>
      </c>
      <c r="I155" s="13">
        <f t="shared" si="64"/>
        <v>0</v>
      </c>
      <c r="J155" s="13">
        <f t="shared" si="64"/>
        <v>0</v>
      </c>
      <c r="K155" s="20" t="s">
        <v>77</v>
      </c>
    </row>
    <row r="156" spans="1:32" s="1" customFormat="1" ht="15" x14ac:dyDescent="0.2">
      <c r="A156" s="9">
        <v>144</v>
      </c>
      <c r="B156" s="11" t="s">
        <v>22</v>
      </c>
      <c r="C156" s="12"/>
      <c r="D156" s="13">
        <f>SUM(E156:J156)</f>
        <v>0</v>
      </c>
      <c r="E156" s="13">
        <v>0</v>
      </c>
      <c r="F156" s="13">
        <v>0</v>
      </c>
      <c r="G156" s="13">
        <v>0</v>
      </c>
      <c r="H156" s="13">
        <v>0</v>
      </c>
      <c r="I156" s="13">
        <v>0</v>
      </c>
      <c r="J156" s="13">
        <v>0</v>
      </c>
      <c r="K156" s="20"/>
    </row>
    <row r="157" spans="1:32" s="1" customFormat="1" ht="15" x14ac:dyDescent="0.2">
      <c r="A157" s="9">
        <v>145</v>
      </c>
      <c r="B157" s="11" t="s">
        <v>23</v>
      </c>
      <c r="C157" s="12"/>
      <c r="D157" s="13">
        <f t="shared" ref="D157:D160" si="65">SUM(E157:J157)</f>
        <v>0</v>
      </c>
      <c r="E157" s="13">
        <v>0</v>
      </c>
      <c r="F157" s="13">
        <v>0</v>
      </c>
      <c r="G157" s="13">
        <v>0</v>
      </c>
      <c r="H157" s="13">
        <v>0</v>
      </c>
      <c r="I157" s="13">
        <v>0</v>
      </c>
      <c r="J157" s="13">
        <v>0</v>
      </c>
      <c r="K157" s="20"/>
    </row>
    <row r="158" spans="1:32" s="1" customFormat="1" ht="15" x14ac:dyDescent="0.2">
      <c r="A158" s="9">
        <v>146</v>
      </c>
      <c r="B158" s="11" t="s">
        <v>24</v>
      </c>
      <c r="C158" s="12"/>
      <c r="D158" s="13">
        <f t="shared" si="65"/>
        <v>1</v>
      </c>
      <c r="E158" s="13">
        <v>0</v>
      </c>
      <c r="F158" s="13">
        <v>0</v>
      </c>
      <c r="G158" s="13">
        <v>0</v>
      </c>
      <c r="H158" s="13">
        <v>1</v>
      </c>
      <c r="I158" s="13">
        <v>0</v>
      </c>
      <c r="J158" s="13">
        <v>0</v>
      </c>
      <c r="K158" s="20"/>
    </row>
    <row r="159" spans="1:32" s="1" customFormat="1" ht="30" x14ac:dyDescent="0.2">
      <c r="A159" s="9">
        <v>147</v>
      </c>
      <c r="B159" s="11" t="s">
        <v>55</v>
      </c>
      <c r="C159" s="12"/>
      <c r="D159" s="13">
        <f t="shared" si="65"/>
        <v>0</v>
      </c>
      <c r="E159" s="13"/>
      <c r="F159" s="13"/>
      <c r="G159" s="13"/>
      <c r="H159" s="13"/>
      <c r="I159" s="13"/>
      <c r="J159" s="13"/>
      <c r="K159" s="20"/>
    </row>
    <row r="160" spans="1:32" s="1" customFormat="1" ht="15" x14ac:dyDescent="0.2">
      <c r="A160" s="9">
        <v>148</v>
      </c>
      <c r="B160" s="11" t="s">
        <v>25</v>
      </c>
      <c r="C160" s="12"/>
      <c r="D160" s="13">
        <f t="shared" si="65"/>
        <v>0</v>
      </c>
      <c r="E160" s="13">
        <v>0</v>
      </c>
      <c r="F160" s="13">
        <v>0</v>
      </c>
      <c r="G160" s="13">
        <v>0</v>
      </c>
      <c r="H160" s="13">
        <v>0</v>
      </c>
      <c r="I160" s="13">
        <v>0</v>
      </c>
      <c r="J160" s="13">
        <v>0</v>
      </c>
      <c r="K160" s="20"/>
    </row>
    <row r="161" spans="1:11" ht="15" x14ac:dyDescent="0.2">
      <c r="A161" s="16"/>
      <c r="B161" s="17"/>
      <c r="C161" s="18"/>
      <c r="D161" s="19"/>
      <c r="E161" s="19"/>
      <c r="F161" s="19"/>
      <c r="G161" s="19"/>
      <c r="H161" s="19"/>
      <c r="I161" s="19"/>
      <c r="J161" s="19"/>
      <c r="K161" s="19"/>
    </row>
    <row r="162" spans="1:11" ht="15" x14ac:dyDescent="0.2">
      <c r="A162" s="16"/>
      <c r="B162" s="17"/>
      <c r="C162" s="18"/>
      <c r="D162" s="19"/>
      <c r="E162" s="19"/>
      <c r="F162" s="19"/>
      <c r="G162" s="19"/>
      <c r="H162" s="19"/>
      <c r="I162" s="19"/>
      <c r="J162" s="19"/>
      <c r="K162" s="19"/>
    </row>
    <row r="163" spans="1:11" ht="15" x14ac:dyDescent="0.2">
      <c r="A163" s="16"/>
      <c r="B163" s="17"/>
      <c r="C163" s="18"/>
      <c r="D163" s="19"/>
      <c r="E163" s="19"/>
      <c r="F163" s="19"/>
      <c r="G163" s="19"/>
      <c r="H163" s="19"/>
      <c r="I163" s="19"/>
      <c r="J163" s="19"/>
      <c r="K163" s="19"/>
    </row>
    <row r="164" spans="1:11" ht="15" x14ac:dyDescent="0.2">
      <c r="A164" s="16"/>
      <c r="B164" s="17"/>
      <c r="C164" s="18"/>
      <c r="D164" s="19"/>
      <c r="E164" s="19"/>
      <c r="F164" s="19"/>
      <c r="G164" s="19"/>
      <c r="H164" s="19"/>
      <c r="I164" s="19"/>
      <c r="J164" s="19"/>
      <c r="K164" s="19"/>
    </row>
    <row r="165" spans="1:11" ht="15" x14ac:dyDescent="0.2">
      <c r="A165" s="16"/>
      <c r="B165" s="17"/>
      <c r="C165" s="18"/>
      <c r="D165" s="19"/>
      <c r="E165" s="19"/>
      <c r="F165" s="19"/>
      <c r="G165" s="19"/>
      <c r="H165" s="19"/>
      <c r="I165" s="19"/>
      <c r="J165" s="19"/>
      <c r="K165" s="19"/>
    </row>
  </sheetData>
  <autoFilter ref="A13:AF160"/>
  <mergeCells count="12">
    <mergeCell ref="B105:K105"/>
    <mergeCell ref="B118:K118"/>
    <mergeCell ref="B32:K32"/>
    <mergeCell ref="B19:K19"/>
    <mergeCell ref="K10:K11"/>
    <mergeCell ref="A6:K6"/>
    <mergeCell ref="A7:K7"/>
    <mergeCell ref="A8:K8"/>
    <mergeCell ref="D10:J10"/>
    <mergeCell ref="A10:A11"/>
    <mergeCell ref="B10:B11"/>
    <mergeCell ref="C10:C11"/>
  </mergeCells>
  <pageMargins left="0.78740157480314965" right="0.78740157480314965" top="1.1811023622047245" bottom="0.59055118110236227" header="0" footer="0"/>
  <pageSetup paperSize="9" scale="80" firstPageNumber="14" fitToHeight="0" orientation="landscape" useFirstPageNumber="1" r:id="rId1"/>
  <headerFooter>
    <oddHeader>&amp;C&amp;"Liberation Serif,обычный"&amp;12&amp;P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РАЗДЕЛ 3</vt:lpstr>
      <vt:lpstr>'РАЗДЕЛ 3'!Заголовки_для_печати</vt:lpstr>
      <vt:lpstr>'РАЗДЕЛ 3'!Область_печати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econ5</dc:creator>
  <cp:lastModifiedBy>Бузулуков Алексей Юрьевич</cp:lastModifiedBy>
  <cp:lastPrinted>2022-09-15T11:46:25Z</cp:lastPrinted>
  <dcterms:created xsi:type="dcterms:W3CDTF">2020-04-13T04:32:34Z</dcterms:created>
  <dcterms:modified xsi:type="dcterms:W3CDTF">2022-09-15T11:46:53Z</dcterms:modified>
</cp:coreProperties>
</file>