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2\Проект на 2023-2025\проект МП ЖКХ на 2023-2025\"/>
    </mc:Choice>
  </mc:AlternateContent>
  <bookViews>
    <workbookView xWindow="0" yWindow="0" windowWidth="19200" windowHeight="11595"/>
  </bookViews>
  <sheets>
    <sheet name="РАЗДЕЛ 2" sheetId="1" r:id="rId1"/>
  </sheets>
  <definedNames>
    <definedName name="_xlnm.Print_Titles" localSheetId="0">'РАЗДЕЛ 2'!$11:$12</definedName>
    <definedName name="_xlnm.Print_Area" localSheetId="0">'РАЗДЕЛ 2'!$A$2:$K$48</definedName>
  </definedNames>
  <calcPr calcId="152511"/>
</workbook>
</file>

<file path=xl/calcChain.xml><?xml version="1.0" encoding="utf-8"?>
<calcChain xmlns="http://schemas.openxmlformats.org/spreadsheetml/2006/main">
  <c r="J33" i="1" l="1"/>
  <c r="I33" i="1"/>
  <c r="H33" i="1"/>
  <c r="G33" i="1"/>
  <c r="F33" i="1"/>
  <c r="E33" i="1"/>
  <c r="E19" i="1" l="1"/>
  <c r="F19" i="1" s="1"/>
  <c r="G19" i="1" s="1"/>
  <c r="E18" i="1"/>
  <c r="F18" i="1" s="1"/>
  <c r="G18" i="1" s="1"/>
  <c r="E17" i="1"/>
  <c r="F17" i="1" s="1"/>
  <c r="G17" i="1" s="1"/>
  <c r="H19" i="1" l="1"/>
  <c r="I19" i="1" s="1"/>
  <c r="J19" i="1" s="1"/>
  <c r="H17" i="1" l="1"/>
  <c r="I17" i="1" s="1"/>
  <c r="J17" i="1" s="1"/>
  <c r="H18" i="1"/>
  <c r="I18" i="1" s="1"/>
  <c r="J18" i="1" s="1"/>
  <c r="E26" i="1" l="1"/>
  <c r="F26" i="1"/>
  <c r="G26" i="1" s="1"/>
  <c r="H26" i="1" s="1"/>
  <c r="I26" i="1" s="1"/>
  <c r="J26" i="1" s="1"/>
</calcChain>
</file>

<file path=xl/sharedStrings.xml><?xml version="1.0" encoding="utf-8"?>
<sst xmlns="http://schemas.openxmlformats.org/spreadsheetml/2006/main" count="162" uniqueCount="112">
  <si>
    <t>РАЗДЕЛ 2. ЦЕЛИ И ЗАДАЧИ, ЦЕЛЕВЫЕ ПОКАЗАТЕЛИ МУНИЦИПАЛЬНОЙ ПРОГРАММЫ</t>
  </si>
  <si>
    <t>№ цели, задачи, показателя</t>
  </si>
  <si>
    <t>Наименование цели (целей) и задач, целевых показателей</t>
  </si>
  <si>
    <t>Номер мероприятия</t>
  </si>
  <si>
    <t>Единица измерения</t>
  </si>
  <si>
    <t>2023 год</t>
  </si>
  <si>
    <t>Подпрограмма 1. Улучшение жилищных условий граждан на территории городского округа Первоуральск</t>
  </si>
  <si>
    <t>1.</t>
  </si>
  <si>
    <t>Цель 1. Повышение качества условий проживания населения городского округа, за счет переселения граждан из жилых помещений, признанных аварийными и непригодными для проживания</t>
  </si>
  <si>
    <t>1.1.</t>
  </si>
  <si>
    <t>Задача 1. Обеспечение переселения граждан из жилищного фонда, признанного в установленном порядке аварийным и непригодным для проживания</t>
  </si>
  <si>
    <t>Целевые показатели:</t>
  </si>
  <si>
    <t>1.1.1.</t>
  </si>
  <si>
    <t>%</t>
  </si>
  <si>
    <t>1.1.2.</t>
  </si>
  <si>
    <t>количество аварийных многоквартирных домов, подлежащих расселению</t>
  </si>
  <si>
    <t>ед.</t>
  </si>
  <si>
    <t>Перечень МКД (рассчитывается нарастающим итогом)</t>
  </si>
  <si>
    <t>общая площадь подлежащая расселению</t>
  </si>
  <si>
    <t>тыс.м.кв.</t>
  </si>
  <si>
    <t>1.1.3.</t>
  </si>
  <si>
    <t>численность подлежащих переселению граждан</t>
  </si>
  <si>
    <t>чел.</t>
  </si>
  <si>
    <t>Данные мониторинга (рассчитывается нарастающим итогом)</t>
  </si>
  <si>
    <t>Подпрограмма 2. Развитие и модернизация коммунальной инфраструктуры на территории городского округа Первоуральск</t>
  </si>
  <si>
    <t>2.</t>
  </si>
  <si>
    <t>Цель 2. Повышение комфортности проживания населения городского округа за счет развития и модернизации объектов инженерной инфраструктуры населенных пунктов городского округа</t>
  </si>
  <si>
    <t>2.1.</t>
  </si>
  <si>
    <t>Задача 1. Реализация мероприятий, направленных на развитие и модернизацию объектов коммунальной инфраструктуры</t>
  </si>
  <si>
    <t>2.1.1.</t>
  </si>
  <si>
    <t>Мониторинг</t>
  </si>
  <si>
    <t>2.1.2.</t>
  </si>
  <si>
    <t>доля потерь тепловой энергии при ее передаче в общем объеме переданной тепловой энергии</t>
  </si>
  <si>
    <t>2.1.3.</t>
  </si>
  <si>
    <t>2.1.4.</t>
  </si>
  <si>
    <t>степень износа коммунальной инфраструктуры</t>
  </si>
  <si>
    <t>2.1.6.</t>
  </si>
  <si>
    <t>2.1.5.</t>
  </si>
  <si>
    <t>количество  многоквартирных домов без обратных циркуляционных трубопроводов централизованной системы горячего водоснабжения</t>
  </si>
  <si>
    <t>2.1.7.</t>
  </si>
  <si>
    <t>Количество установленных контейнерных площадок</t>
  </si>
  <si>
    <t>2.2.</t>
  </si>
  <si>
    <t>Задача 2. Снижение физического износа объектов инженерной инфраструктуры и ликвидация накопившегося недоремонта</t>
  </si>
  <si>
    <t>2.2.1.</t>
  </si>
  <si>
    <t>Число коммунальных аварий</t>
  </si>
  <si>
    <t>единиц на 1 км сетей</t>
  </si>
  <si>
    <t>Подпрограмма 3. Энергосбережение и повышение энергетической эффективности городского округа Первоуральск</t>
  </si>
  <si>
    <t>3.</t>
  </si>
  <si>
    <t>Цель 3. Повышение энергетической эффективности в сферах городского и жилищно-коммунального хозяйства городского округа</t>
  </si>
  <si>
    <t>3.1.</t>
  </si>
  <si>
    <t>3.1.1.</t>
  </si>
  <si>
    <t>Задача 1. Повышение уровня рационального использования топливно-энергетических ресурсов в городском и жилищно-коммунальном хозяйстве городского округа с внедрением энергосберегающих технологий, материалов и оборудования высокого класса энергетической эффективности</t>
  </si>
  <si>
    <t>энергоемкость выработки и транспортировки коммунальных услуг (тепловая энергия, горячая вода, холодная вода, сточные воды)</t>
  </si>
  <si>
    <t>т.у.т./ тыс. рублей</t>
  </si>
  <si>
    <t>Методика</t>
  </si>
  <si>
    <t>Подпрограмма 4. Повышение качества условий проживания граждан на территории городского округа Первоуральск</t>
  </si>
  <si>
    <t>4.</t>
  </si>
  <si>
    <t>Цель 4. Улучшение жилищных условий граждан городского округа</t>
  </si>
  <si>
    <t>4.1.</t>
  </si>
  <si>
    <t>4.1.1.</t>
  </si>
  <si>
    <t>общая площадь многоквартирных домов, в которых проведен капитальный ремонт общего имущества</t>
  </si>
  <si>
    <t>м2</t>
  </si>
  <si>
    <t>Мониторинг домов</t>
  </si>
  <si>
    <t>4.1.2.</t>
  </si>
  <si>
    <t>площадь муниципального жилищного фонда в домах, в которых проведен капитальный ремонт общего имущества</t>
  </si>
  <si>
    <t>4.1.3.</t>
  </si>
  <si>
    <t>уровень собираемости платежей за наем муниципального жилищного фонда</t>
  </si>
  <si>
    <t>4.2.</t>
  </si>
  <si>
    <t>Задача 2. Повышение качества предоставления жилищно-коммунальных услуг</t>
  </si>
  <si>
    <t>4.2.1.</t>
  </si>
  <si>
    <t>4.3.</t>
  </si>
  <si>
    <t xml:space="preserve">Задача 3. Предоставление мер социальной поддержки по частичному освобождению от платы за коммунальные услуги </t>
  </si>
  <si>
    <t>4.3.1.</t>
  </si>
  <si>
    <t>4.4.</t>
  </si>
  <si>
    <t>количество жителей городского округа, обратившихся в жилищную службу Первоуральское муниципальное казенное учреждение "Расчетный кассовый центр"</t>
  </si>
  <si>
    <t>2.1.8.</t>
  </si>
  <si>
    <t xml:space="preserve">Мониторинг, Протокол совещания у Губернатора Свердловской области Е.В. Куйвашева с главами муниципальных образований,  расположенных на территории Свердловской области, по реализации национальных проектов 22-23 октября 2019 года </t>
  </si>
  <si>
    <t>Обрабатываемая площадь контейнерных площадок</t>
  </si>
  <si>
    <t>кв.м.</t>
  </si>
  <si>
    <t>2024 год</t>
  </si>
  <si>
    <t>2025 год</t>
  </si>
  <si>
    <t>2026 год</t>
  </si>
  <si>
    <t>2027 год</t>
  </si>
  <si>
    <t>2028 год</t>
  </si>
  <si>
    <t>"РАЗВИТИЕ И МОДЕРНИЗАЦИЯ ЖИЛИЩНО-КОММУНАЛЬНОГО ХОЗЯЙСТВА,</t>
  </si>
  <si>
    <t>от__________________ №______</t>
  </si>
  <si>
    <t>городского округа Первоуральск</t>
  </si>
  <si>
    <t>к постановлению Администрации</t>
  </si>
  <si>
    <t>4.7.</t>
  </si>
  <si>
    <t>Приложение 2</t>
  </si>
  <si>
    <t>ПОВЫШЕНИЕ ЭНЕРГЕТИЧЕСКОЙ ЭФФЕКТИВНОСТИ ГОРОДСКОГО ОКРУГА ПЕРВОУРАЛЬСК НА 2023- 2028 ГОДЫ"</t>
  </si>
  <si>
    <t>2.2., 2.4., 2.6.</t>
  </si>
  <si>
    <t>2.5.</t>
  </si>
  <si>
    <t>2.7.</t>
  </si>
  <si>
    <t>2.10.</t>
  </si>
  <si>
    <t>2.1., 2.8.</t>
  </si>
  <si>
    <t>2.9.</t>
  </si>
  <si>
    <t>2.2., 2.3.,
2.4., 2.11.</t>
  </si>
  <si>
    <t>4.2.2.</t>
  </si>
  <si>
    <t xml:space="preserve">Значение целевого показателя </t>
  </si>
  <si>
    <t>количество газоопасных объектов, не прошедших экспертизу промышленной безопасности опасных объектов газоснабжения</t>
  </si>
  <si>
    <t>доля населения Свердловской области, обеспеченного качественной питьевой водой из систем централизованного водоснабжения</t>
  </si>
  <si>
    <t>доля городского населения Свердловской области, обеспеченного качественной питьевой водой из систем централизованного водоснабжения</t>
  </si>
  <si>
    <t>количество жилых помещений и общего имущества в многоквартирных домах, приспособленных для инвалидов</t>
  </si>
  <si>
    <t>предельный (максимальный) индекс изменения размера вносимой гражданами платы за коммунальные услуги</t>
  </si>
  <si>
    <t>Федеральный закон от 27 июля 2010 года №190-ФЗ "О теплоснабжении"</t>
  </si>
  <si>
    <t>Федеральный закон от 27 июля 2010 года №190-ФЗ "О теплоснабжении", Федеральный закон от 07 декабря 2011 года №416-ФЗ "О водоснабжении и водоотведении"</t>
  </si>
  <si>
    <t>2.5., 2.11.</t>
  </si>
  <si>
    <t>Приложение к выписке из протокола заседания Правления РЭК Свердловскрой области от 09.02.2022 №4</t>
  </si>
  <si>
    <t>2.2., 2.4.,
2.6. 2.11.</t>
  </si>
  <si>
    <t>Источник значений показателей,
методика расчета данного показателя</t>
  </si>
  <si>
    <t>Задача 1. Проведение капитального ремонта общего имущества в многоквартирных жилых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</si>
</sst>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6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name val="Times New Roman"/>
      <family val="1"/>
      <charset val="204"/>
    </font>
    <font>
      <sz val="11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6" xfId="0" applyFont="1" applyFill="1" applyBorder="1" applyAlignment="1">
      <alignment horizontal="center" vertical="top" wrapText="1"/>
    </xf>
    <xf numFmtId="164" fontId="2" fillId="0" borderId="0" xfId="0" applyNumberFormat="1" applyFont="1" applyFill="1"/>
    <xf numFmtId="16" fontId="2" fillId="0" borderId="6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justify"/>
    </xf>
    <xf numFmtId="0" fontId="5" fillId="0" borderId="0" xfId="0" applyFont="1" applyFill="1"/>
    <xf numFmtId="0" fontId="2" fillId="2" borderId="6" xfId="0" applyFont="1" applyFill="1" applyBorder="1" applyAlignment="1">
      <alignment horizontal="center" vertical="top" wrapText="1"/>
    </xf>
    <xf numFmtId="0" fontId="2" fillId="2" borderId="0" xfId="0" applyFont="1" applyFill="1"/>
    <xf numFmtId="2" fontId="2" fillId="0" borderId="0" xfId="0" applyNumberFormat="1" applyFont="1" applyFill="1"/>
    <xf numFmtId="0" fontId="2" fillId="0" borderId="6" xfId="0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53"/>
  <sheetViews>
    <sheetView tabSelected="1" view="pageBreakPreview" topLeftCell="A2" zoomScale="96" zoomScaleNormal="100" zoomScaleSheetLayoutView="96" workbookViewId="0">
      <pane ySplit="12" topLeftCell="A29" activePane="bottomLeft" state="frozen"/>
      <selection activeCell="A2" sqref="A2"/>
      <selection pane="bottomLeft" activeCell="E30" sqref="E30"/>
    </sheetView>
  </sheetViews>
  <sheetFormatPr defaultRowHeight="15" x14ac:dyDescent="0.2"/>
  <cols>
    <col min="1" max="1" width="12.5703125" style="1" customWidth="1"/>
    <col min="2" max="2" width="47.5703125" style="1" customWidth="1"/>
    <col min="3" max="3" width="13.7109375" style="1" hidden="1" customWidth="1"/>
    <col min="4" max="4" width="11.5703125" style="1" customWidth="1"/>
    <col min="5" max="10" width="9" style="1" customWidth="1"/>
    <col min="11" max="11" width="40.5703125" style="1" customWidth="1"/>
    <col min="12" max="12" width="13.7109375" style="1" customWidth="1"/>
    <col min="13" max="16384" width="9.140625" style="1"/>
  </cols>
  <sheetData>
    <row r="1" spans="1:12" ht="20.25" hidden="1" customHeight="1" x14ac:dyDescent="0.2"/>
    <row r="2" spans="1:12" hidden="1" x14ac:dyDescent="0.2">
      <c r="I2" s="2"/>
      <c r="J2" s="2" t="s">
        <v>89</v>
      </c>
    </row>
    <row r="3" spans="1:12" hidden="1" x14ac:dyDescent="0.2">
      <c r="I3" s="2"/>
      <c r="J3" s="2" t="s">
        <v>87</v>
      </c>
    </row>
    <row r="4" spans="1:12" hidden="1" x14ac:dyDescent="0.2">
      <c r="I4" s="2"/>
      <c r="J4" s="2" t="s">
        <v>86</v>
      </c>
    </row>
    <row r="5" spans="1:12" hidden="1" x14ac:dyDescent="0.2">
      <c r="I5" s="2"/>
      <c r="J5" s="2" t="s">
        <v>85</v>
      </c>
    </row>
    <row r="6" spans="1:12" ht="15.75" hidden="1" customHeight="1" x14ac:dyDescent="0.2"/>
    <row r="7" spans="1:12" ht="15.75" customHeight="1" x14ac:dyDescent="0.2">
      <c r="A7" s="22" t="s">
        <v>0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2" x14ac:dyDescent="0.2">
      <c r="A8" s="22" t="s">
        <v>84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2" x14ac:dyDescent="0.2">
      <c r="A9" s="22" t="s">
        <v>90</v>
      </c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2" x14ac:dyDescent="0.2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 ht="30.75" customHeight="1" x14ac:dyDescent="0.2">
      <c r="A11" s="24" t="s">
        <v>1</v>
      </c>
      <c r="B11" s="24" t="s">
        <v>2</v>
      </c>
      <c r="C11" s="24" t="s">
        <v>3</v>
      </c>
      <c r="D11" s="24" t="s">
        <v>4</v>
      </c>
      <c r="E11" s="26" t="s">
        <v>99</v>
      </c>
      <c r="F11" s="27"/>
      <c r="G11" s="27"/>
      <c r="H11" s="27"/>
      <c r="I11" s="27"/>
      <c r="J11" s="28"/>
      <c r="K11" s="24" t="s">
        <v>110</v>
      </c>
      <c r="L11" s="24" t="s">
        <v>3</v>
      </c>
    </row>
    <row r="12" spans="1:12" ht="37.5" customHeight="1" x14ac:dyDescent="0.2">
      <c r="A12" s="29"/>
      <c r="B12" s="29"/>
      <c r="C12" s="29"/>
      <c r="D12" s="29"/>
      <c r="E12" s="24" t="s">
        <v>5</v>
      </c>
      <c r="F12" s="24" t="s">
        <v>79</v>
      </c>
      <c r="G12" s="24" t="s">
        <v>80</v>
      </c>
      <c r="H12" s="24" t="s">
        <v>81</v>
      </c>
      <c r="I12" s="24" t="s">
        <v>82</v>
      </c>
      <c r="J12" s="24" t="s">
        <v>83</v>
      </c>
      <c r="K12" s="29"/>
      <c r="L12" s="29"/>
    </row>
    <row r="13" spans="1:12" ht="19.5" customHeight="1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</row>
    <row r="14" spans="1:12" x14ac:dyDescent="0.2">
      <c r="A14" s="19" t="s">
        <v>6</v>
      </c>
      <c r="B14" s="20"/>
      <c r="C14" s="20"/>
      <c r="D14" s="20"/>
      <c r="E14" s="20"/>
      <c r="F14" s="20"/>
      <c r="G14" s="20"/>
      <c r="H14" s="20"/>
      <c r="I14" s="20"/>
      <c r="J14" s="20"/>
      <c r="K14" s="21"/>
    </row>
    <row r="15" spans="1:12" ht="15" customHeight="1" x14ac:dyDescent="0.2">
      <c r="A15" s="3" t="s">
        <v>7</v>
      </c>
      <c r="B15" s="23" t="s">
        <v>8</v>
      </c>
      <c r="C15" s="23"/>
      <c r="D15" s="23"/>
      <c r="E15" s="23"/>
      <c r="F15" s="23"/>
      <c r="G15" s="23"/>
      <c r="H15" s="23"/>
      <c r="I15" s="23"/>
      <c r="J15" s="23"/>
      <c r="K15" s="23"/>
    </row>
    <row r="16" spans="1:12" ht="15" customHeight="1" x14ac:dyDescent="0.2">
      <c r="A16" s="5" t="s">
        <v>9</v>
      </c>
      <c r="B16" s="23" t="s">
        <v>10</v>
      </c>
      <c r="C16" s="23"/>
      <c r="D16" s="23"/>
      <c r="E16" s="23"/>
      <c r="F16" s="23"/>
      <c r="G16" s="23"/>
      <c r="H16" s="23"/>
      <c r="I16" s="23"/>
      <c r="J16" s="23"/>
      <c r="K16" s="23"/>
    </row>
    <row r="17" spans="1:14" ht="30" x14ac:dyDescent="0.2">
      <c r="A17" s="3" t="s">
        <v>12</v>
      </c>
      <c r="B17" s="6" t="s">
        <v>15</v>
      </c>
      <c r="C17" s="5" t="s">
        <v>9</v>
      </c>
      <c r="D17" s="3" t="s">
        <v>16</v>
      </c>
      <c r="E17" s="3">
        <f>53-5</f>
        <v>48</v>
      </c>
      <c r="F17" s="3">
        <f>E17-4</f>
        <v>44</v>
      </c>
      <c r="G17" s="3">
        <f>F17-4</f>
        <v>40</v>
      </c>
      <c r="H17" s="3">
        <f>G17-2</f>
        <v>38</v>
      </c>
      <c r="I17" s="3">
        <f>H17-6</f>
        <v>32</v>
      </c>
      <c r="J17" s="3">
        <f>I17-4</f>
        <v>28</v>
      </c>
      <c r="K17" s="6" t="s">
        <v>17</v>
      </c>
      <c r="L17" s="5" t="s">
        <v>9</v>
      </c>
    </row>
    <row r="18" spans="1:14" ht="30" customHeight="1" x14ac:dyDescent="0.2">
      <c r="A18" s="3" t="s">
        <v>14</v>
      </c>
      <c r="B18" s="6" t="s">
        <v>18</v>
      </c>
      <c r="C18" s="5" t="s">
        <v>9</v>
      </c>
      <c r="D18" s="3" t="s">
        <v>19</v>
      </c>
      <c r="E18" s="8">
        <f>18.4757-(139.9+406.7+288+174.6)/1000</f>
        <v>17.4665</v>
      </c>
      <c r="F18" s="8">
        <f>E18-(547.6+416.3+487.1+143.6+2705.4)/1000</f>
        <v>13.166499999999999</v>
      </c>
      <c r="G18" s="8">
        <f>F18-(118.6+209.3+416.6+392)/1000</f>
        <v>12.03</v>
      </c>
      <c r="H18" s="8">
        <f>G18-(1527.8+868.9)/1000</f>
        <v>9.6333000000000002</v>
      </c>
      <c r="I18" s="8">
        <f>H18-(191.3+370.2+109.7+213.2+426.1+506.3)/1000</f>
        <v>7.8165000000000004</v>
      </c>
      <c r="J18" s="8">
        <f>I18-(481.1+369.5+574.2+420.6)/1000</f>
        <v>5.9710999999999999</v>
      </c>
      <c r="K18" s="6" t="s">
        <v>17</v>
      </c>
      <c r="L18" s="5" t="s">
        <v>9</v>
      </c>
      <c r="M18" s="16"/>
      <c r="N18" s="16"/>
    </row>
    <row r="19" spans="1:14" ht="30" customHeight="1" x14ac:dyDescent="0.2">
      <c r="A19" s="3" t="s">
        <v>20</v>
      </c>
      <c r="B19" s="6" t="s">
        <v>21</v>
      </c>
      <c r="C19" s="5" t="s">
        <v>9</v>
      </c>
      <c r="D19" s="3" t="s">
        <v>22</v>
      </c>
      <c r="E19" s="3">
        <f>1540-(12+19+5+5)</f>
        <v>1499</v>
      </c>
      <c r="F19" s="3">
        <f>E19-(29+28+21+13+328)</f>
        <v>1080</v>
      </c>
      <c r="G19" s="3">
        <f>F19-(4+18+24+22)</f>
        <v>1012</v>
      </c>
      <c r="H19" s="3">
        <f>G19-(103+57)</f>
        <v>852</v>
      </c>
      <c r="I19" s="3">
        <f>H19-(11+27+4+1+21+34)</f>
        <v>754</v>
      </c>
      <c r="J19" s="3">
        <f>I19-(21+22+30+37)</f>
        <v>644</v>
      </c>
      <c r="K19" s="6" t="s">
        <v>23</v>
      </c>
      <c r="L19" s="5" t="s">
        <v>9</v>
      </c>
      <c r="M19" s="16"/>
      <c r="N19" s="16"/>
    </row>
    <row r="20" spans="1:14" ht="15" customHeight="1" x14ac:dyDescent="0.2">
      <c r="A20" s="19" t="s">
        <v>24</v>
      </c>
      <c r="B20" s="20"/>
      <c r="C20" s="20"/>
      <c r="D20" s="20"/>
      <c r="E20" s="20"/>
      <c r="F20" s="20"/>
      <c r="G20" s="20"/>
      <c r="H20" s="20"/>
      <c r="I20" s="20"/>
      <c r="J20" s="20"/>
      <c r="K20" s="21"/>
    </row>
    <row r="21" spans="1:14" ht="15" customHeight="1" x14ac:dyDescent="0.2">
      <c r="A21" s="3" t="s">
        <v>25</v>
      </c>
      <c r="B21" s="33" t="s">
        <v>26</v>
      </c>
      <c r="C21" s="33"/>
      <c r="D21" s="33"/>
      <c r="E21" s="33"/>
      <c r="F21" s="33"/>
      <c r="G21" s="33"/>
      <c r="H21" s="33"/>
      <c r="I21" s="33"/>
      <c r="J21" s="33"/>
      <c r="K21" s="33"/>
    </row>
    <row r="22" spans="1:14" ht="15" customHeight="1" x14ac:dyDescent="0.2">
      <c r="A22" s="3" t="s">
        <v>27</v>
      </c>
      <c r="B22" s="33" t="s">
        <v>28</v>
      </c>
      <c r="C22" s="33"/>
      <c r="D22" s="33"/>
      <c r="E22" s="33"/>
      <c r="F22" s="33"/>
      <c r="G22" s="33"/>
      <c r="H22" s="33"/>
      <c r="I22" s="33"/>
      <c r="J22" s="33"/>
      <c r="K22" s="33"/>
    </row>
    <row r="23" spans="1:14" x14ac:dyDescent="0.2">
      <c r="A23" s="3"/>
      <c r="B23" s="33" t="s">
        <v>11</v>
      </c>
      <c r="C23" s="33"/>
      <c r="D23" s="33"/>
      <c r="E23" s="33"/>
      <c r="F23" s="33"/>
      <c r="G23" s="33"/>
      <c r="H23" s="33"/>
      <c r="I23" s="33"/>
      <c r="J23" s="33"/>
      <c r="K23" s="33"/>
    </row>
    <row r="24" spans="1:14" s="15" customFormat="1" ht="30" customHeight="1" x14ac:dyDescent="0.2">
      <c r="A24" s="3" t="s">
        <v>29</v>
      </c>
      <c r="B24" s="17" t="s">
        <v>32</v>
      </c>
      <c r="C24" s="3" t="s">
        <v>91</v>
      </c>
      <c r="D24" s="3" t="s">
        <v>13</v>
      </c>
      <c r="E24" s="3">
        <v>27.326000000000001</v>
      </c>
      <c r="F24" s="3">
        <v>27.326000000000001</v>
      </c>
      <c r="G24" s="3">
        <v>27.326000000000001</v>
      </c>
      <c r="H24" s="3">
        <v>27.326000000000001</v>
      </c>
      <c r="I24" s="3">
        <v>27.326000000000001</v>
      </c>
      <c r="J24" s="3">
        <v>27.326000000000001</v>
      </c>
      <c r="K24" s="17" t="s">
        <v>105</v>
      </c>
      <c r="L24" s="14" t="s">
        <v>109</v>
      </c>
      <c r="N24" s="18" t="s">
        <v>108</v>
      </c>
    </row>
    <row r="25" spans="1:14" ht="60" customHeight="1" x14ac:dyDescent="0.2">
      <c r="A25" s="3" t="s">
        <v>31</v>
      </c>
      <c r="B25" s="6" t="s">
        <v>35</v>
      </c>
      <c r="C25" s="3" t="s">
        <v>97</v>
      </c>
      <c r="D25" s="3" t="s">
        <v>13</v>
      </c>
      <c r="E25" s="7">
        <v>60.8</v>
      </c>
      <c r="F25" s="7">
        <v>59.3</v>
      </c>
      <c r="G25" s="7">
        <v>57.9</v>
      </c>
      <c r="H25" s="7">
        <v>56.3</v>
      </c>
      <c r="I25" s="7">
        <v>54.6</v>
      </c>
      <c r="J25" s="7">
        <v>53.2</v>
      </c>
      <c r="K25" s="6" t="s">
        <v>106</v>
      </c>
      <c r="L25" s="3" t="s">
        <v>97</v>
      </c>
    </row>
    <row r="26" spans="1:14" ht="75" customHeight="1" x14ac:dyDescent="0.2">
      <c r="A26" s="3" t="s">
        <v>33</v>
      </c>
      <c r="B26" s="6" t="s">
        <v>38</v>
      </c>
      <c r="C26" s="3" t="s">
        <v>92</v>
      </c>
      <c r="D26" s="3" t="s">
        <v>16</v>
      </c>
      <c r="E26" s="3">
        <f>426-32</f>
        <v>394</v>
      </c>
      <c r="F26" s="3">
        <f>E26-77</f>
        <v>317</v>
      </c>
      <c r="G26" s="3">
        <f>F26-77</f>
        <v>240</v>
      </c>
      <c r="H26" s="3">
        <f>G26-87</f>
        <v>153</v>
      </c>
      <c r="I26" s="3">
        <f>H26-66</f>
        <v>87</v>
      </c>
      <c r="J26" s="3">
        <f>I26-87</f>
        <v>0</v>
      </c>
      <c r="K26" s="6" t="s">
        <v>106</v>
      </c>
      <c r="L26" s="3" t="s">
        <v>107</v>
      </c>
    </row>
    <row r="27" spans="1:14" ht="45" customHeight="1" x14ac:dyDescent="0.2">
      <c r="A27" s="3" t="s">
        <v>34</v>
      </c>
      <c r="B27" s="6" t="s">
        <v>100</v>
      </c>
      <c r="C27" s="3" t="s">
        <v>93</v>
      </c>
      <c r="D27" s="3" t="s">
        <v>16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6" t="s">
        <v>30</v>
      </c>
      <c r="L27" s="3" t="s">
        <v>93</v>
      </c>
    </row>
    <row r="28" spans="1:14" ht="95.1" customHeight="1" x14ac:dyDescent="0.2">
      <c r="A28" s="9" t="s">
        <v>37</v>
      </c>
      <c r="B28" s="10" t="s">
        <v>101</v>
      </c>
      <c r="C28" s="9" t="s">
        <v>95</v>
      </c>
      <c r="D28" s="9" t="s">
        <v>13</v>
      </c>
      <c r="E28" s="11">
        <v>95.72</v>
      </c>
      <c r="F28" s="11">
        <v>95.72</v>
      </c>
      <c r="G28" s="11">
        <v>95.72</v>
      </c>
      <c r="H28" s="11">
        <v>95.72</v>
      </c>
      <c r="I28" s="11">
        <v>95.72</v>
      </c>
      <c r="J28" s="11">
        <v>95.72</v>
      </c>
      <c r="K28" s="10" t="s">
        <v>76</v>
      </c>
      <c r="L28" s="9" t="s">
        <v>95</v>
      </c>
    </row>
    <row r="29" spans="1:14" ht="95.1" customHeight="1" x14ac:dyDescent="0.2">
      <c r="A29" s="9" t="s">
        <v>36</v>
      </c>
      <c r="B29" s="10" t="s">
        <v>102</v>
      </c>
      <c r="C29" s="9" t="s">
        <v>95</v>
      </c>
      <c r="D29" s="9" t="s">
        <v>13</v>
      </c>
      <c r="E29" s="11">
        <v>100</v>
      </c>
      <c r="F29" s="11">
        <v>100</v>
      </c>
      <c r="G29" s="11">
        <v>100</v>
      </c>
      <c r="H29" s="11">
        <v>100</v>
      </c>
      <c r="I29" s="11">
        <v>100</v>
      </c>
      <c r="J29" s="11">
        <v>100</v>
      </c>
      <c r="K29" s="10" t="s">
        <v>76</v>
      </c>
      <c r="L29" s="9" t="s">
        <v>95</v>
      </c>
    </row>
    <row r="30" spans="1:14" ht="31.5" x14ac:dyDescent="0.2">
      <c r="A30" s="9" t="s">
        <v>39</v>
      </c>
      <c r="B30" s="10" t="s">
        <v>77</v>
      </c>
      <c r="C30" s="9" t="s">
        <v>96</v>
      </c>
      <c r="D30" s="9" t="s">
        <v>78</v>
      </c>
      <c r="E30" s="11">
        <v>22520</v>
      </c>
      <c r="F30" s="11">
        <v>22520</v>
      </c>
      <c r="G30" s="11">
        <v>22520</v>
      </c>
      <c r="H30" s="11">
        <v>22520</v>
      </c>
      <c r="I30" s="11">
        <v>22520</v>
      </c>
      <c r="J30" s="11">
        <v>22520</v>
      </c>
      <c r="K30" s="6" t="s">
        <v>30</v>
      </c>
      <c r="L30" s="9" t="s">
        <v>96</v>
      </c>
    </row>
    <row r="31" spans="1:14" ht="30" customHeight="1" x14ac:dyDescent="0.2">
      <c r="A31" s="9" t="s">
        <v>75</v>
      </c>
      <c r="B31" s="10" t="s">
        <v>40</v>
      </c>
      <c r="C31" s="9" t="s">
        <v>94</v>
      </c>
      <c r="D31" s="9" t="s">
        <v>16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10" t="s">
        <v>30</v>
      </c>
      <c r="L31" s="9" t="s">
        <v>94</v>
      </c>
    </row>
    <row r="32" spans="1:14" x14ac:dyDescent="0.2">
      <c r="A32" s="3" t="s">
        <v>41</v>
      </c>
      <c r="B32" s="30" t="s">
        <v>42</v>
      </c>
      <c r="C32" s="31"/>
      <c r="D32" s="31"/>
      <c r="E32" s="31"/>
      <c r="F32" s="31"/>
      <c r="G32" s="31"/>
      <c r="H32" s="31"/>
      <c r="I32" s="31"/>
      <c r="J32" s="31"/>
      <c r="K32" s="32"/>
    </row>
    <row r="33" spans="1:17" ht="30" x14ac:dyDescent="0.2">
      <c r="A33" s="3" t="s">
        <v>43</v>
      </c>
      <c r="B33" s="6" t="s">
        <v>44</v>
      </c>
      <c r="C33" s="3" t="s">
        <v>27</v>
      </c>
      <c r="D33" s="3" t="s">
        <v>45</v>
      </c>
      <c r="E33" s="8">
        <f>46/244</f>
        <v>0.18852459016393441</v>
      </c>
      <c r="F33" s="8">
        <f>43/244</f>
        <v>0.17622950819672131</v>
      </c>
      <c r="G33" s="8">
        <f>42/244</f>
        <v>0.1721311475409836</v>
      </c>
      <c r="H33" s="8">
        <f>40/244</f>
        <v>0.16393442622950818</v>
      </c>
      <c r="I33" s="8">
        <f>38/244</f>
        <v>0.15573770491803279</v>
      </c>
      <c r="J33" s="8">
        <f>36/244</f>
        <v>0.14754098360655737</v>
      </c>
      <c r="K33" s="6" t="s">
        <v>30</v>
      </c>
      <c r="L33" s="3" t="s">
        <v>27</v>
      </c>
    </row>
    <row r="34" spans="1:17" x14ac:dyDescent="0.2">
      <c r="A34" s="19" t="s">
        <v>46</v>
      </c>
      <c r="B34" s="20"/>
      <c r="C34" s="20"/>
      <c r="D34" s="20"/>
      <c r="E34" s="20"/>
      <c r="F34" s="20"/>
      <c r="G34" s="20"/>
      <c r="H34" s="20"/>
      <c r="I34" s="20"/>
      <c r="J34" s="20"/>
      <c r="K34" s="21"/>
    </row>
    <row r="35" spans="1:17" x14ac:dyDescent="0.2">
      <c r="A35" s="3" t="s">
        <v>47</v>
      </c>
      <c r="B35" s="30" t="s">
        <v>48</v>
      </c>
      <c r="C35" s="31"/>
      <c r="D35" s="31"/>
      <c r="E35" s="31"/>
      <c r="F35" s="31"/>
      <c r="G35" s="31"/>
      <c r="H35" s="31"/>
      <c r="I35" s="31"/>
      <c r="J35" s="31"/>
      <c r="K35" s="32"/>
    </row>
    <row r="36" spans="1:17" ht="30" customHeight="1" x14ac:dyDescent="0.2">
      <c r="A36" s="3" t="s">
        <v>49</v>
      </c>
      <c r="B36" s="30" t="s">
        <v>51</v>
      </c>
      <c r="C36" s="31"/>
      <c r="D36" s="31"/>
      <c r="E36" s="31"/>
      <c r="F36" s="31"/>
      <c r="G36" s="31"/>
      <c r="H36" s="31"/>
      <c r="I36" s="31"/>
      <c r="J36" s="31"/>
      <c r="K36" s="32"/>
    </row>
    <row r="37" spans="1:17" ht="45" customHeight="1" x14ac:dyDescent="0.2">
      <c r="A37" s="3" t="s">
        <v>50</v>
      </c>
      <c r="B37" s="6" t="s">
        <v>52</v>
      </c>
      <c r="C37" s="3" t="s">
        <v>49</v>
      </c>
      <c r="D37" s="3" t="s">
        <v>53</v>
      </c>
      <c r="E37" s="3">
        <v>0.18</v>
      </c>
      <c r="F37" s="3">
        <v>0.18</v>
      </c>
      <c r="G37" s="3">
        <v>0.18</v>
      </c>
      <c r="H37" s="3">
        <v>0.18</v>
      </c>
      <c r="I37" s="3">
        <v>0.18</v>
      </c>
      <c r="J37" s="3">
        <v>0.18</v>
      </c>
      <c r="K37" s="6" t="s">
        <v>54</v>
      </c>
      <c r="L37" s="3" t="s">
        <v>49</v>
      </c>
    </row>
    <row r="38" spans="1:17" ht="15" customHeight="1" x14ac:dyDescent="0.2">
      <c r="A38" s="19" t="s">
        <v>55</v>
      </c>
      <c r="B38" s="20"/>
      <c r="C38" s="20"/>
      <c r="D38" s="20"/>
      <c r="E38" s="20"/>
      <c r="F38" s="20"/>
      <c r="G38" s="20"/>
      <c r="H38" s="20"/>
      <c r="I38" s="20"/>
      <c r="J38" s="20"/>
      <c r="K38" s="21"/>
    </row>
    <row r="39" spans="1:17" x14ac:dyDescent="0.2">
      <c r="A39" s="3" t="s">
        <v>56</v>
      </c>
      <c r="B39" s="30" t="s">
        <v>57</v>
      </c>
      <c r="C39" s="31"/>
      <c r="D39" s="31"/>
      <c r="E39" s="31"/>
      <c r="F39" s="31"/>
      <c r="G39" s="31"/>
      <c r="H39" s="31"/>
      <c r="I39" s="31"/>
      <c r="J39" s="31"/>
      <c r="K39" s="32"/>
    </row>
    <row r="40" spans="1:17" x14ac:dyDescent="0.2">
      <c r="A40" s="3" t="s">
        <v>58</v>
      </c>
      <c r="B40" s="30" t="s">
        <v>111</v>
      </c>
      <c r="C40" s="31"/>
      <c r="D40" s="31"/>
      <c r="E40" s="31"/>
      <c r="F40" s="31"/>
      <c r="G40" s="31"/>
      <c r="H40" s="31"/>
      <c r="I40" s="31"/>
      <c r="J40" s="31"/>
      <c r="K40" s="32"/>
    </row>
    <row r="41" spans="1:17" ht="45" x14ac:dyDescent="0.2">
      <c r="A41" s="3" t="s">
        <v>59</v>
      </c>
      <c r="B41" s="6" t="s">
        <v>60</v>
      </c>
      <c r="C41" s="3" t="s">
        <v>58</v>
      </c>
      <c r="D41" s="3" t="s">
        <v>61</v>
      </c>
      <c r="E41" s="3">
        <v>71888.62</v>
      </c>
      <c r="F41" s="3">
        <v>47040</v>
      </c>
      <c r="G41" s="3">
        <v>47040</v>
      </c>
      <c r="H41" s="3">
        <v>47040</v>
      </c>
      <c r="I41" s="3">
        <v>47040</v>
      </c>
      <c r="J41" s="3">
        <v>47040</v>
      </c>
      <c r="K41" s="6" t="s">
        <v>62</v>
      </c>
      <c r="L41" s="3" t="s">
        <v>58</v>
      </c>
      <c r="M41" s="4"/>
      <c r="N41" s="4"/>
      <c r="O41" s="4"/>
      <c r="P41" s="4"/>
      <c r="Q41" s="4"/>
    </row>
    <row r="42" spans="1:17" ht="45" x14ac:dyDescent="0.2">
      <c r="A42" s="3" t="s">
        <v>63</v>
      </c>
      <c r="B42" s="6" t="s">
        <v>64</v>
      </c>
      <c r="C42" s="3" t="s">
        <v>58</v>
      </c>
      <c r="D42" s="3" t="s">
        <v>61</v>
      </c>
      <c r="E42" s="3">
        <v>2503</v>
      </c>
      <c r="F42" s="3">
        <v>1708.63</v>
      </c>
      <c r="G42" s="3">
        <v>1708.63</v>
      </c>
      <c r="H42" s="3">
        <v>1708.63</v>
      </c>
      <c r="I42" s="3">
        <v>1708.63</v>
      </c>
      <c r="J42" s="3">
        <v>1708.63</v>
      </c>
      <c r="K42" s="6" t="s">
        <v>62</v>
      </c>
      <c r="L42" s="3" t="s">
        <v>58</v>
      </c>
      <c r="M42" s="4"/>
      <c r="N42" s="4"/>
      <c r="O42" s="4"/>
      <c r="P42" s="4"/>
      <c r="Q42" s="4"/>
    </row>
    <row r="43" spans="1:17" ht="30" x14ac:dyDescent="0.2">
      <c r="A43" s="3" t="s">
        <v>65</v>
      </c>
      <c r="B43" s="6" t="s">
        <v>66</v>
      </c>
      <c r="C43" s="3" t="s">
        <v>67</v>
      </c>
      <c r="D43" s="3" t="s">
        <v>13</v>
      </c>
      <c r="E43" s="3">
        <v>70</v>
      </c>
      <c r="F43" s="3">
        <v>70</v>
      </c>
      <c r="G43" s="3">
        <v>70</v>
      </c>
      <c r="H43" s="3">
        <v>70</v>
      </c>
      <c r="I43" s="3">
        <v>70</v>
      </c>
      <c r="J43" s="3">
        <v>70</v>
      </c>
      <c r="K43" s="6" t="s">
        <v>30</v>
      </c>
      <c r="L43" s="3" t="s">
        <v>67</v>
      </c>
    </row>
    <row r="44" spans="1:17" ht="15" customHeight="1" x14ac:dyDescent="0.2">
      <c r="A44" s="3" t="s">
        <v>67</v>
      </c>
      <c r="B44" s="30" t="s">
        <v>68</v>
      </c>
      <c r="C44" s="31"/>
      <c r="D44" s="31"/>
      <c r="E44" s="31"/>
      <c r="F44" s="31"/>
      <c r="G44" s="31"/>
      <c r="H44" s="31"/>
      <c r="I44" s="31"/>
      <c r="J44" s="31"/>
      <c r="K44" s="32"/>
    </row>
    <row r="45" spans="1:17" ht="60" x14ac:dyDescent="0.2">
      <c r="A45" s="3" t="s">
        <v>69</v>
      </c>
      <c r="B45" s="6" t="s">
        <v>74</v>
      </c>
      <c r="C45" s="3" t="s">
        <v>70</v>
      </c>
      <c r="D45" s="3" t="s">
        <v>22</v>
      </c>
      <c r="E45" s="3">
        <v>9720</v>
      </c>
      <c r="F45" s="3">
        <v>9720</v>
      </c>
      <c r="G45" s="3">
        <v>9720</v>
      </c>
      <c r="H45" s="3">
        <v>9720</v>
      </c>
      <c r="I45" s="3">
        <v>9720</v>
      </c>
      <c r="J45" s="3">
        <v>9720</v>
      </c>
      <c r="K45" s="6" t="s">
        <v>30</v>
      </c>
      <c r="L45" s="3" t="s">
        <v>70</v>
      </c>
    </row>
    <row r="46" spans="1:17" ht="45" x14ac:dyDescent="0.2">
      <c r="A46" s="3" t="s">
        <v>98</v>
      </c>
      <c r="B46" s="6" t="s">
        <v>103</v>
      </c>
      <c r="C46" s="3" t="s">
        <v>88</v>
      </c>
      <c r="D46" s="3" t="s">
        <v>16</v>
      </c>
      <c r="E46" s="3">
        <v>0</v>
      </c>
      <c r="F46" s="3">
        <v>0</v>
      </c>
      <c r="G46" s="3">
        <v>0</v>
      </c>
      <c r="H46" s="3">
        <v>1</v>
      </c>
      <c r="I46" s="3">
        <v>0</v>
      </c>
      <c r="J46" s="3">
        <v>0</v>
      </c>
      <c r="K46" s="6" t="s">
        <v>30</v>
      </c>
      <c r="L46" s="3" t="s">
        <v>88</v>
      </c>
    </row>
    <row r="47" spans="1:17" x14ac:dyDescent="0.2">
      <c r="A47" s="3" t="s">
        <v>70</v>
      </c>
      <c r="B47" s="30" t="s">
        <v>71</v>
      </c>
      <c r="C47" s="31"/>
      <c r="D47" s="31"/>
      <c r="E47" s="31"/>
      <c r="F47" s="31"/>
      <c r="G47" s="31"/>
      <c r="H47" s="31"/>
      <c r="I47" s="31"/>
      <c r="J47" s="31"/>
      <c r="K47" s="32"/>
    </row>
    <row r="48" spans="1:17" ht="45" x14ac:dyDescent="0.2">
      <c r="A48" s="3" t="s">
        <v>72</v>
      </c>
      <c r="B48" s="6" t="s">
        <v>104</v>
      </c>
      <c r="C48" s="3" t="s">
        <v>73</v>
      </c>
      <c r="D48" s="3" t="s">
        <v>13</v>
      </c>
      <c r="E48" s="3">
        <v>5</v>
      </c>
      <c r="F48" s="3">
        <v>5</v>
      </c>
      <c r="G48" s="3">
        <v>5</v>
      </c>
      <c r="H48" s="3">
        <v>5</v>
      </c>
      <c r="I48" s="3">
        <v>5</v>
      </c>
      <c r="J48" s="3">
        <v>5</v>
      </c>
      <c r="K48" s="6" t="s">
        <v>30</v>
      </c>
      <c r="L48" s="3" t="s">
        <v>73</v>
      </c>
    </row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23.25" customHeight="1" x14ac:dyDescent="0.2"/>
  </sheetData>
  <mergeCells count="32">
    <mergeCell ref="L11:L13"/>
    <mergeCell ref="B47:K47"/>
    <mergeCell ref="A34:K34"/>
    <mergeCell ref="B35:K35"/>
    <mergeCell ref="B36:K36"/>
    <mergeCell ref="A38:K38"/>
    <mergeCell ref="B39:K39"/>
    <mergeCell ref="B40:K40"/>
    <mergeCell ref="B44:K44"/>
    <mergeCell ref="B21:K21"/>
    <mergeCell ref="B22:K22"/>
    <mergeCell ref="A20:K20"/>
    <mergeCell ref="B32:K32"/>
    <mergeCell ref="B23:K23"/>
    <mergeCell ref="B16:K16"/>
    <mergeCell ref="A11:A13"/>
    <mergeCell ref="A14:K14"/>
    <mergeCell ref="A7:K7"/>
    <mergeCell ref="A8:K8"/>
    <mergeCell ref="A9:K9"/>
    <mergeCell ref="B15:K15"/>
    <mergeCell ref="G12:G13"/>
    <mergeCell ref="H12:H13"/>
    <mergeCell ref="I12:I13"/>
    <mergeCell ref="J12:J13"/>
    <mergeCell ref="E11:J11"/>
    <mergeCell ref="B11:B13"/>
    <mergeCell ref="C11:C13"/>
    <mergeCell ref="D11:D13"/>
    <mergeCell ref="K11:K13"/>
    <mergeCell ref="F12:F13"/>
    <mergeCell ref="E12:E13"/>
  </mergeCells>
  <pageMargins left="0.78740157480314965" right="0.78740157480314965" top="1.1811023622047245" bottom="0.59055118110236227" header="0" footer="0"/>
  <pageSetup paperSize="9" scale="77" firstPageNumber="11" fitToHeight="0" orientation="landscape" useFirstPageNumber="1" r:id="rId1"/>
  <headerFooter>
    <oddHeader>&amp;C&amp;"Liberation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2</vt:lpstr>
      <vt:lpstr>'РАЗДЕЛ 2'!Заголовки_для_печати</vt:lpstr>
      <vt:lpstr>'РАЗДЕЛ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2022-08-24T11:03:43Z</cp:lastPrinted>
  <dcterms:created xsi:type="dcterms:W3CDTF">2020-04-13T04:31:40Z</dcterms:created>
  <dcterms:modified xsi:type="dcterms:W3CDTF">2022-09-16T08:48:10Z</dcterms:modified>
</cp:coreProperties>
</file>