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23250" windowHeight="9705" firstSheet="1" activeTab="1"/>
  </bookViews>
  <sheets>
    <sheet name="Sheet1" sheetId="1" state="hidden" r:id="rId1"/>
    <sheet name="прил.3" sheetId="5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_FilterDatabase" localSheetId="1" hidden="1">прил.3!$A$16:$AF$20</definedName>
    <definedName name="_xlnm.Print_Titles" localSheetId="3">'прил 3.1'!$19:$19</definedName>
    <definedName name="_xlnm.Print_Titles" localSheetId="1">прил.3!$15:$15</definedName>
    <definedName name="_xlnm.Print_Area" localSheetId="1">прил.3!$A$1:$K$70</definedName>
  </definedNames>
  <calcPr calcId="145621"/>
</workbook>
</file>

<file path=xl/calcChain.xml><?xml version="1.0" encoding="utf-8"?>
<calcChain xmlns="http://schemas.openxmlformats.org/spreadsheetml/2006/main">
  <c r="F68" i="5" l="1"/>
  <c r="E68" i="5"/>
  <c r="E62" i="5"/>
  <c r="E56" i="5" s="1"/>
  <c r="F62" i="5"/>
  <c r="F59" i="5" s="1"/>
  <c r="D59" i="5"/>
  <c r="F56" i="5"/>
  <c r="F57" i="5"/>
  <c r="F58" i="5"/>
  <c r="F54" i="5"/>
  <c r="F55" i="5"/>
  <c r="E54" i="5"/>
  <c r="E55" i="5"/>
  <c r="E57" i="5"/>
  <c r="E58" i="5"/>
  <c r="D54" i="5"/>
  <c r="D55" i="5"/>
  <c r="D56" i="5"/>
  <c r="D57" i="5"/>
  <c r="D58" i="5"/>
  <c r="J20" i="5"/>
  <c r="I20" i="5"/>
  <c r="H20" i="5"/>
  <c r="G20" i="5"/>
  <c r="F20" i="5"/>
  <c r="E20" i="5"/>
  <c r="J18" i="5"/>
  <c r="J17" i="5"/>
  <c r="I18" i="5"/>
  <c r="I17" i="5"/>
  <c r="H18" i="5"/>
  <c r="H17" i="5"/>
  <c r="G18" i="5"/>
  <c r="G17" i="5"/>
  <c r="F18" i="5"/>
  <c r="F17" i="5"/>
  <c r="E18" i="5"/>
  <c r="E17" i="5"/>
  <c r="J19" i="5"/>
  <c r="I19" i="5"/>
  <c r="H19" i="5"/>
  <c r="G19" i="5"/>
  <c r="F19" i="5"/>
  <c r="E19" i="5"/>
  <c r="E22" i="5"/>
  <c r="E23" i="5"/>
  <c r="E59" i="5" l="1"/>
  <c r="E16" i="5"/>
  <c r="D65" i="5"/>
  <c r="F65" i="5" l="1"/>
  <c r="F53" i="5" s="1"/>
  <c r="E65" i="5"/>
  <c r="D53" i="5"/>
  <c r="E53" i="5" l="1"/>
  <c r="D27" i="5"/>
  <c r="D37" i="5"/>
  <c r="D19" i="5" l="1"/>
  <c r="D16" i="5" s="1"/>
  <c r="D38" i="5" l="1"/>
  <c r="D28" i="5"/>
  <c r="E24" i="5" l="1"/>
  <c r="H24" i="5" l="1"/>
  <c r="G24" i="5"/>
  <c r="J34" i="5"/>
  <c r="I34" i="5"/>
  <c r="H34" i="5"/>
  <c r="G34" i="5"/>
  <c r="F34" i="5"/>
  <c r="E34" i="5"/>
  <c r="J24" i="5"/>
  <c r="I24" i="5"/>
  <c r="F24" i="5"/>
  <c r="D24" i="5" l="1"/>
  <c r="J39" i="5" l="1"/>
  <c r="J21" i="5" s="1"/>
  <c r="D34" i="5"/>
  <c r="D36" i="5"/>
  <c r="D35" i="5"/>
  <c r="I39" i="5" l="1"/>
  <c r="I21" i="5" s="1"/>
  <c r="J16" i="5"/>
  <c r="D25" i="5"/>
  <c r="D26" i="5"/>
  <c r="H39" i="5" l="1"/>
  <c r="H21" i="5" s="1"/>
  <c r="I16" i="5"/>
  <c r="D29" i="5"/>
  <c r="G39" i="5" l="1"/>
  <c r="G21" i="5" s="1"/>
  <c r="H16" i="5"/>
  <c r="D18" i="5"/>
  <c r="D17" i="5"/>
  <c r="L42" i="7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R20" i="5"/>
  <c r="AF13" i="5"/>
  <c r="F39" i="5" l="1"/>
  <c r="F21" i="5" s="1"/>
  <c r="G16" i="5"/>
  <c r="K33" i="7"/>
  <c r="K55" i="7" s="1"/>
  <c r="I36" i="7"/>
  <c r="AA18" i="5"/>
  <c r="AG17" i="5"/>
  <c r="AG18" i="5"/>
  <c r="I58" i="7"/>
  <c r="I33" i="7"/>
  <c r="J55" i="7"/>
  <c r="I45" i="7"/>
  <c r="I55" i="7" l="1"/>
  <c r="E39" i="5"/>
  <c r="E21" i="5" s="1"/>
  <c r="F16" i="5"/>
  <c r="AC13" i="5" s="1"/>
  <c r="Z19" i="5"/>
  <c r="AG19" i="5"/>
  <c r="AA16" i="5"/>
  <c r="AD13" i="5"/>
  <c r="AE13" i="5"/>
  <c r="M20" i="5"/>
  <c r="D39" i="5" l="1"/>
  <c r="D21" i="5"/>
  <c r="N20" i="5"/>
  <c r="O20" i="5"/>
  <c r="AG20" i="5"/>
  <c r="P20" i="5"/>
  <c r="Q20" i="5"/>
  <c r="D20" i="5"/>
  <c r="L20" i="5" l="1"/>
  <c r="AH20" i="5"/>
</calcChain>
</file>

<file path=xl/sharedStrings.xml><?xml version="1.0" encoding="utf-8"?>
<sst xmlns="http://schemas.openxmlformats.org/spreadsheetml/2006/main" count="487" uniqueCount="193">
  <si>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</si>
  <si>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</si>
  <si>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</si>
  <si>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</si>
  <si>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</si>
  <si>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</si>
  <si>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</si>
  <si>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</si>
  <si>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</si>
  <si>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</si>
  <si>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</si>
  <si>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</si>
  <si>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</si>
  <si>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</si>
  <si>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</si>
  <si>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</si>
  <si>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</si>
  <si>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</si>
  <si>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</si>
  <si>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</si>
  <si>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</si>
  <si>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</si>
  <si>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</si>
  <si>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</si>
  <si>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</si>
  <si>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</si>
  <si>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</si>
  <si>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</si>
  <si>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</si>
  <si>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</si>
  <si>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</si>
  <si>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</si>
  <si>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</si>
  <si>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</si>
  <si>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</si>
  <si>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</si>
  <si>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</si>
  <si>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</si>
  <si>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</si>
  <si>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</si>
  <si>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</si>
  <si>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</si>
  <si>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Наименование мероприятия / источники расходов на финансирование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</si>
  <si>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</si>
  <si>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</si>
  <si>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</si>
  <si>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</si>
  <si>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</si>
  <si>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</si>
  <si>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</si>
  <si>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</si>
  <si>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</si>
  <si>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</si>
  <si>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</si>
  <si>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</si>
  <si>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</si>
  <si>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</si>
  <si>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</si>
  <si>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</si>
  <si>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</si>
  <si>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</si>
  <si>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</si>
  <si>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</si>
  <si>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</si>
  <si>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</si>
  <si>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</si>
  <si>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</si>
  <si>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</si>
  <si>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</si>
  <si>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</si>
  <si>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</si>
  <si>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</si>
  <si>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</si>
  <si>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</si>
  <si>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</si>
  <si>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</si>
  <si>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</si>
  <si>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</si>
  <si>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</si>
  <si>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</si>
  <si>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</si>
  <si>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</si>
  <si>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</si>
  <si>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</si>
  <si>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</si>
  <si>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</si>
  <si>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</si>
  <si>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</si>
  <si>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</si>
  <si>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</si>
  <si>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</si>
  <si>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</si>
  <si>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</si>
  <si>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</si>
  <si>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</si>
  <si>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</si>
  <si>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</si>
  <si>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</si>
  <si>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</si>
  <si>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</si>
  <si>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</si>
  <si>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</si>
  <si>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</si>
  <si>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</si>
  <si>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</si>
  <si>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</si>
  <si>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</si>
  <si>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</si>
  <si>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</si>
  <si>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</si>
  <si>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</si>
  <si>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</si>
  <si>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</si>
  <si>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</si>
  <si>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</si>
  <si>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</si>
  <si>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</si>
  <si>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</si>
  <si>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</si>
  <si>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</si>
  <si>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</si>
  <si>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</si>
  <si>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</si>
  <si>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</si>
  <si>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</si>
  <si>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</si>
  <si>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</si>
  <si>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</si>
  <si>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</si>
  <si>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</si>
  <si>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</si>
  <si>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</si>
  <si>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</si>
  <si>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</si>
  <si>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</si>
  <si>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</si>
  <si>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</si>
  <si>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</si>
  <si>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доля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</si>
  <si>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</si>
  <si>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</si>
  <si>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</si>
  <si>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</si>
  <si>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</si>
  <si>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</si>
  <si>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</si>
  <si>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</si>
  <si>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</si>
  <si>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</si>
  <si>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</si>
  <si>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Приложение 2</t>
  </si>
  <si>
    <t>Номера целевых показателей, на достижение которых направлены мероприятия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</si>
  <si>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</si>
  <si>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</si>
  <si>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</si>
  <si>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№ п/п</t>
  </si>
  <si>
    <t>Всего</t>
  </si>
  <si>
    <t>УЖКХиС</t>
  </si>
  <si>
    <t>в том числе местный бюджет на условиях софинансирования</t>
  </si>
  <si>
    <t xml:space="preserve">Справочно: **
- участие в государственных программах на условиях софинансирования
</t>
  </si>
  <si>
    <t xml:space="preserve">- участие в государственно-частном партнерстве
</t>
  </si>
  <si>
    <t>2025 год</t>
  </si>
  <si>
    <t>2026 год</t>
  </si>
  <si>
    <t>2027 год</t>
  </si>
  <si>
    <t xml:space="preserve"> МУНИЦИПАЛЬНОЙ ПРОГРАММЫ</t>
  </si>
  <si>
    <t>Ответственный испонитель мероприятия</t>
  </si>
  <si>
    <t>Объем расходов на выполнение мероприятия за счет всех источников</t>
  </si>
  <si>
    <t>Форма 1</t>
  </si>
  <si>
    <t>Форма 2</t>
  </si>
  <si>
    <t xml:space="preserve">ПЛАН МЕРОПРИЯТИЙ ПО ВЫПОЛНЕНИЮ МУНИЦИПАЛЬНОЙ ПРОГРАММЫ </t>
  </si>
  <si>
    <t>на текущий финансовый год</t>
  </si>
  <si>
    <t>с разбивкой по отчетным периодам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</si>
  <si>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</si>
  <si>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</si>
  <si>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</si>
  <si>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</si>
  <si>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</si>
  <si>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</si>
  <si>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</si>
  <si>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ВСЕГО ПО МУНИЦИПАЛЬНОЙ ПРОГРАММЕ (ПОДПРОГРАММЕ), В ТОМ ЧИСЛЕ:</t>
  </si>
  <si>
    <t>в том числе: местный бюджет на условиях софинансирования</t>
  </si>
  <si>
    <t>"ОРГАНИЗАЦИЯ РЕГУЛЯРНЫХ ПЕРЕВОЗОК ПАССАЖИРОВ И БАГАЖА АВТОМОБИЛЬНЫМ ТРАНСПОРТОМ В ГОРОДСКОМ ОКРУГЕ ПЕРВОУРАЛЬСК НА 2025-2030 ГОДЫ"</t>
  </si>
  <si>
    <t>2028 год</t>
  </si>
  <si>
    <t>2029 год</t>
  </si>
  <si>
    <t>2030 год</t>
  </si>
  <si>
    <t>Мероприятие 1. Работы по перевозке пассажиров автомобильным транспортом по городским и пригородным маршрутам регулярных пассажирских перевозок по регулируемым тарифам в границах городского округа Первоуральск, а также абонентские книжки для льготных категорий граждан всего, в том числе:</t>
  </si>
  <si>
    <t>Мероприятие 2. Субсидии транспортным организациям для возмещения затрат по проезду льготной категории граждан, всего, в том числе:</t>
  </si>
  <si>
    <t xml:space="preserve">  "ОРГАНИЗАЦИЯ РЕГУЛЯРНЫХ ПЕРЕВОЗОК ПАССАЖИРОВ И БАГАЖА АВТОМОБИЛЬНЫМ ТРАНСПОРТОМ В ГОРОДСКОМ ОКРУГЕ ПЕРВОУРАЛЬСК НА 2025-2030 ГОДЫ"</t>
  </si>
  <si>
    <t>1.1.1.</t>
  </si>
  <si>
    <t>1.1.2.</t>
  </si>
  <si>
    <t>Приложение 3</t>
  </si>
  <si>
    <t>РАЗДЕЛ 2. ПЛАН МЕРОПРИЯТИЙ ПО ВЫПОЛНЕНИЮ МУНИЦИПАЛЬНОЙ ПРОГРАММЫ</t>
  </si>
  <si>
    <t>к постановлению Администрации гороского округа Первоуральск                                                                                  от 28.10.2024    № 2688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</si>
</sst>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\ ###\ ##0.00"/>
    <numFmt numFmtId="165" formatCode="0.0"/>
    <numFmt numFmtId="166" formatCode=";;;"/>
    <numFmt numFmtId="167" formatCode="0.0%"/>
  </numFmts>
  <fonts count="19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4" fontId="13" fillId="5" borderId="15">
      <alignment horizontal="right" vertical="top" shrinkToFit="1"/>
    </xf>
  </cellStyleXfs>
  <cellXfs count="141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4" fillId="0" borderId="0" xfId="0" applyFont="1" applyFill="1"/>
    <xf numFmtId="0" fontId="15" fillId="0" borderId="0" xfId="0" applyFont="1" applyFill="1"/>
    <xf numFmtId="0" fontId="15" fillId="0" borderId="9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vertical="top" wrapText="1"/>
    </xf>
    <xf numFmtId="165" fontId="15" fillId="0" borderId="9" xfId="0" applyNumberFormat="1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vertical="top" wrapText="1"/>
    </xf>
    <xf numFmtId="0" fontId="16" fillId="0" borderId="0" xfId="0" applyFont="1" applyFill="1"/>
    <xf numFmtId="166" fontId="16" fillId="0" borderId="0" xfId="0" applyNumberFormat="1" applyFont="1" applyFill="1"/>
    <xf numFmtId="166" fontId="14" fillId="0" borderId="0" xfId="0" applyNumberFormat="1" applyFont="1" applyFill="1"/>
    <xf numFmtId="166" fontId="15" fillId="0" borderId="0" xfId="0" applyNumberFormat="1" applyFont="1" applyFill="1"/>
    <xf numFmtId="0" fontId="15" fillId="0" borderId="0" xfId="0" applyFont="1" applyFill="1" applyAlignment="1">
      <alignment horizontal="justify"/>
    </xf>
    <xf numFmtId="165" fontId="15" fillId="0" borderId="0" xfId="0" applyNumberFormat="1" applyFont="1" applyFill="1"/>
    <xf numFmtId="0" fontId="15" fillId="0" borderId="0" xfId="0" applyFont="1" applyFill="1" applyAlignment="1">
      <alignment horizontal="right"/>
    </xf>
    <xf numFmtId="4" fontId="15" fillId="0" borderId="9" xfId="0" applyNumberFormat="1" applyFont="1" applyFill="1" applyBorder="1" applyAlignment="1">
      <alignment horizontal="center" vertical="top" wrapText="1"/>
    </xf>
    <xf numFmtId="4" fontId="15" fillId="0" borderId="9" xfId="0" applyNumberFormat="1" applyFont="1" applyFill="1" applyBorder="1" applyAlignment="1">
      <alignment horizontal="center" vertical="center" wrapText="1"/>
    </xf>
    <xf numFmtId="166" fontId="17" fillId="0" borderId="0" xfId="0" applyNumberFormat="1" applyFont="1" applyFill="1"/>
    <xf numFmtId="0" fontId="15" fillId="6" borderId="9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vertical="center" wrapText="1"/>
    </xf>
    <xf numFmtId="4" fontId="15" fillId="6" borderId="9" xfId="0" applyNumberFormat="1" applyFont="1" applyFill="1" applyBorder="1" applyAlignment="1">
      <alignment horizontal="center" vertical="center" wrapText="1"/>
    </xf>
    <xf numFmtId="4" fontId="15" fillId="6" borderId="9" xfId="0" applyNumberFormat="1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center" vertical="center"/>
    </xf>
    <xf numFmtId="0" fontId="15" fillId="6" borderId="0" xfId="0" applyFont="1" applyFill="1"/>
    <xf numFmtId="166" fontId="15" fillId="6" borderId="0" xfId="0" applyNumberFormat="1" applyFont="1" applyFill="1"/>
    <xf numFmtId="0" fontId="15" fillId="6" borderId="9" xfId="0" applyFont="1" applyFill="1" applyBorder="1" applyAlignment="1">
      <alignment vertical="top" wrapText="1"/>
    </xf>
    <xf numFmtId="0" fontId="15" fillId="6" borderId="0" xfId="0" applyFont="1" applyFill="1" applyBorder="1" applyAlignment="1">
      <alignment vertical="center" wrapText="1"/>
    </xf>
    <xf numFmtId="49" fontId="15" fillId="6" borderId="9" xfId="0" applyNumberFormat="1" applyFont="1" applyFill="1" applyBorder="1" applyAlignment="1">
      <alignment vertical="top" wrapText="1"/>
    </xf>
    <xf numFmtId="4" fontId="15" fillId="6" borderId="15" xfId="2" applyNumberFormat="1" applyFont="1" applyFill="1" applyAlignment="1" applyProtection="1">
      <alignment horizontal="center" vertical="top" shrinkToFit="1"/>
    </xf>
    <xf numFmtId="0" fontId="16" fillId="6" borderId="0" xfId="0" applyFont="1" applyFill="1"/>
    <xf numFmtId="4" fontId="15" fillId="6" borderId="9" xfId="0" applyNumberFormat="1" applyFont="1" applyFill="1" applyBorder="1" applyAlignment="1">
      <alignment horizontal="center" vertical="top" wrapText="1"/>
    </xf>
    <xf numFmtId="166" fontId="16" fillId="6" borderId="0" xfId="0" applyNumberFormat="1" applyFont="1" applyFill="1"/>
    <xf numFmtId="0" fontId="15" fillId="0" borderId="0" xfId="0" applyFont="1" applyFill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vertical="center" wrapText="1"/>
    </xf>
    <xf numFmtId="0" fontId="15" fillId="6" borderId="9" xfId="0" applyFont="1" applyFill="1" applyBorder="1" applyAlignment="1">
      <alignment vertical="center" wrapText="1"/>
    </xf>
    <xf numFmtId="0" fontId="15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5" fillId="0" borderId="23" xfId="0" applyFont="1" applyBorder="1" applyAlignment="1">
      <alignment vertical="center" wrapText="1"/>
    </xf>
    <xf numFmtId="2" fontId="15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15" fillId="0" borderId="12" xfId="0" applyFont="1" applyBorder="1" applyAlignment="1">
      <alignment vertical="center" wrapText="1"/>
    </xf>
    <xf numFmtId="0" fontId="15" fillId="0" borderId="9" xfId="0" applyFont="1" applyBorder="1" applyAlignment="1">
      <alignment horizontal="right" wrapText="1"/>
    </xf>
    <xf numFmtId="0" fontId="18" fillId="0" borderId="9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wrapText="1"/>
    </xf>
    <xf numFmtId="0" fontId="17" fillId="0" borderId="0" xfId="0" applyFont="1" applyAlignment="1">
      <alignment horizontal="justify"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167" fontId="17" fillId="0" borderId="0" xfId="0" applyNumberFormat="1" applyFont="1" applyAlignment="1">
      <alignment horizont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4" fontId="15" fillId="0" borderId="9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vertical="center" wrapText="1"/>
    </xf>
    <xf numFmtId="0" fontId="18" fillId="6" borderId="9" xfId="0" applyFont="1" applyFill="1" applyBorder="1" applyAlignment="1">
      <alignment vertical="center" wrapText="1"/>
    </xf>
    <xf numFmtId="2" fontId="15" fillId="0" borderId="11" xfId="0" applyNumberFormat="1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167" fontId="18" fillId="0" borderId="26" xfId="0" applyNumberFormat="1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 wrapText="1"/>
    </xf>
    <xf numFmtId="2" fontId="17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0" borderId="9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6" borderId="9" xfId="0" applyFont="1" applyFill="1" applyBorder="1" applyAlignment="1">
      <alignment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49" fontId="15" fillId="0" borderId="0" xfId="0" applyNumberFormat="1" applyFont="1" applyFill="1" applyAlignment="1">
      <alignment horizontal="center" vertical="top" wrapText="1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ColWidth="9.140625"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117" t="s">
        <v>112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113</v>
      </c>
      <c r="B3" s="1" t="s">
        <v>114</v>
      </c>
      <c r="C3" s="1" t="s">
        <v>115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113</v>
      </c>
      <c r="B4" s="1" t="s">
        <v>114</v>
      </c>
      <c r="C4" s="1" t="s">
        <v>116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113</v>
      </c>
      <c r="B5" s="1" t="s">
        <v>114</v>
      </c>
      <c r="C5" s="1" t="s">
        <v>116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113</v>
      </c>
      <c r="B6" s="1" t="s">
        <v>114</v>
      </c>
      <c r="C6" s="1" t="s">
        <v>117</v>
      </c>
      <c r="D6" s="1" t="s">
        <v>118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113</v>
      </c>
      <c r="B7" s="1" t="s">
        <v>114</v>
      </c>
      <c r="C7" s="1" t="s">
        <v>117</v>
      </c>
      <c r="D7" s="1" t="s">
        <v>119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113</v>
      </c>
      <c r="B8" s="1" t="s">
        <v>120</v>
      </c>
      <c r="C8" s="1" t="s">
        <v>121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113</v>
      </c>
      <c r="B9" s="1" t="s">
        <v>120</v>
      </c>
      <c r="C9" s="1" t="s">
        <v>121</v>
      </c>
      <c r="D9" s="1" t="s">
        <v>33</v>
      </c>
      <c r="E9" s="1" t="s">
        <v>22</v>
      </c>
      <c r="F9" s="1" t="s">
        <v>122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113</v>
      </c>
      <c r="B10" s="1" t="s">
        <v>120</v>
      </c>
      <c r="C10" s="1" t="s">
        <v>123</v>
      </c>
      <c r="D10" s="1" t="s">
        <v>33</v>
      </c>
      <c r="E10" s="1" t="s">
        <v>18</v>
      </c>
      <c r="F10" s="1" t="s">
        <v>124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113</v>
      </c>
      <c r="B11" s="1" t="s">
        <v>120</v>
      </c>
      <c r="C11" s="1" t="s">
        <v>123</v>
      </c>
      <c r="D11" s="1" t="s">
        <v>33</v>
      </c>
      <c r="E11" s="1" t="s">
        <v>18</v>
      </c>
      <c r="F11" s="1" t="s">
        <v>125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113</v>
      </c>
      <c r="B12" s="1" t="s">
        <v>120</v>
      </c>
      <c r="C12" s="1" t="s">
        <v>123</v>
      </c>
      <c r="D12" s="1" t="s">
        <v>33</v>
      </c>
      <c r="E12" s="1" t="s">
        <v>18</v>
      </c>
      <c r="F12" s="1" t="s">
        <v>126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113</v>
      </c>
      <c r="B13" s="1" t="s">
        <v>120</v>
      </c>
      <c r="C13" s="1" t="s">
        <v>123</v>
      </c>
      <c r="D13" s="1" t="s">
        <v>33</v>
      </c>
      <c r="E13" s="1" t="s">
        <v>31</v>
      </c>
      <c r="F13" s="1" t="s">
        <v>124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113</v>
      </c>
      <c r="B14" s="1" t="s">
        <v>120</v>
      </c>
      <c r="C14" s="1" t="s">
        <v>123</v>
      </c>
      <c r="D14" s="1" t="s">
        <v>33</v>
      </c>
      <c r="E14" s="1" t="s">
        <v>31</v>
      </c>
      <c r="F14" s="1" t="s">
        <v>125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113</v>
      </c>
      <c r="B15" s="1" t="s">
        <v>120</v>
      </c>
      <c r="C15" s="1" t="s">
        <v>123</v>
      </c>
      <c r="D15" s="1" t="s">
        <v>33</v>
      </c>
      <c r="E15" s="1" t="s">
        <v>11</v>
      </c>
      <c r="F15" s="1" t="s">
        <v>124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113</v>
      </c>
      <c r="B16" s="1" t="s">
        <v>120</v>
      </c>
      <c r="C16" s="1" t="s">
        <v>123</v>
      </c>
      <c r="D16" s="1" t="s">
        <v>33</v>
      </c>
      <c r="E16" s="1" t="s">
        <v>11</v>
      </c>
      <c r="F16" s="1" t="s">
        <v>125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113</v>
      </c>
      <c r="B17" s="1" t="s">
        <v>120</v>
      </c>
      <c r="C17" s="1" t="s">
        <v>123</v>
      </c>
      <c r="D17" s="1" t="s">
        <v>33</v>
      </c>
      <c r="E17" s="1" t="s">
        <v>24</v>
      </c>
      <c r="F17" s="1" t="s">
        <v>124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113</v>
      </c>
      <c r="B18" s="1" t="s">
        <v>120</v>
      </c>
      <c r="C18" s="1" t="s">
        <v>123</v>
      </c>
      <c r="D18" s="1" t="s">
        <v>119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113</v>
      </c>
      <c r="B19" s="1" t="s">
        <v>120</v>
      </c>
      <c r="C19" s="1" t="s">
        <v>127</v>
      </c>
      <c r="D19" s="1" t="s">
        <v>118</v>
      </c>
      <c r="E19" s="1" t="s">
        <v>128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113</v>
      </c>
      <c r="B20" s="1" t="s">
        <v>120</v>
      </c>
      <c r="C20" s="1" t="s">
        <v>129</v>
      </c>
      <c r="D20" s="1" t="s">
        <v>130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113</v>
      </c>
      <c r="B21" s="1" t="s">
        <v>120</v>
      </c>
      <c r="C21" s="1" t="s">
        <v>129</v>
      </c>
      <c r="D21" s="1" t="s">
        <v>119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113</v>
      </c>
      <c r="B22" s="1" t="s">
        <v>120</v>
      </c>
      <c r="C22" s="1" t="s">
        <v>131</v>
      </c>
      <c r="D22" s="1" t="s">
        <v>130</v>
      </c>
      <c r="E22" s="1" t="s">
        <v>11</v>
      </c>
      <c r="F22" s="1" t="s">
        <v>132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113</v>
      </c>
      <c r="B23" s="1" t="s">
        <v>17</v>
      </c>
      <c r="C23" s="1" t="s">
        <v>133</v>
      </c>
      <c r="D23" s="1" t="s">
        <v>118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113</v>
      </c>
      <c r="B24" s="1" t="s">
        <v>17</v>
      </c>
      <c r="C24" s="1" t="s">
        <v>134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135</v>
      </c>
    </row>
    <row r="26" spans="1:18" s="23" customFormat="1" x14ac:dyDescent="0.25">
      <c r="A26" s="20" t="s">
        <v>29</v>
      </c>
      <c r="B26" s="20" t="s">
        <v>120</v>
      </c>
      <c r="C26" s="20" t="s">
        <v>136</v>
      </c>
      <c r="D26" s="20" t="s">
        <v>130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137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N70"/>
  <sheetViews>
    <sheetView tabSelected="1" view="pageBreakPreview" zoomScaleNormal="100" zoomScaleSheetLayoutView="100" workbookViewId="0">
      <selection activeCell="A10" sqref="A10:K11"/>
    </sheetView>
  </sheetViews>
  <sheetFormatPr defaultColWidth="9.140625" defaultRowHeight="15" x14ac:dyDescent="0.2"/>
  <cols>
    <col min="1" max="1" width="5.28515625" style="47" customWidth="1"/>
    <col min="2" max="2" width="41.42578125" style="47" customWidth="1"/>
    <col min="3" max="3" width="11" style="47" customWidth="1"/>
    <col min="4" max="10" width="14.140625" style="47" customWidth="1"/>
    <col min="11" max="11" width="19" style="47" customWidth="1"/>
    <col min="12" max="18" width="6.7109375" style="53" hidden="1" customWidth="1"/>
    <col min="19" max="28" width="9.140625" style="53" hidden="1" customWidth="1"/>
    <col min="29" max="32" width="13" style="53" hidden="1" customWidth="1"/>
    <col min="33" max="33" width="9.140625" style="53" hidden="1" customWidth="1"/>
    <col min="34" max="34" width="15.28515625" style="54" customWidth="1"/>
    <col min="35" max="37" width="12.7109375" style="54" bestFit="1" customWidth="1"/>
    <col min="38" max="38" width="10.42578125" style="54" customWidth="1"/>
    <col min="39" max="39" width="11.42578125" style="54" customWidth="1"/>
    <col min="40" max="40" width="11.140625" style="54" customWidth="1"/>
    <col min="41" max="16384" width="9.140625" style="53"/>
  </cols>
  <sheetData>
    <row r="1" spans="1:40" ht="12" customHeight="1" x14ac:dyDescent="0.2"/>
    <row r="2" spans="1:40" s="46" customFormat="1" ht="16.5" customHeight="1" x14ac:dyDescent="0.25">
      <c r="A2" s="47"/>
      <c r="B2" s="47"/>
      <c r="C2" s="47"/>
      <c r="D2" s="47"/>
      <c r="E2" s="47"/>
      <c r="F2" s="47"/>
      <c r="G2" s="103" t="s">
        <v>190</v>
      </c>
      <c r="H2" s="47"/>
      <c r="I2" s="47"/>
      <c r="J2" s="47"/>
      <c r="K2" s="47"/>
      <c r="AB2" s="46" t="s">
        <v>150</v>
      </c>
      <c r="AG2" s="55"/>
      <c r="AH2" s="55"/>
      <c r="AI2" s="55"/>
      <c r="AJ2" s="55"/>
      <c r="AK2" s="55"/>
      <c r="AL2" s="55"/>
      <c r="AM2" s="55"/>
    </row>
    <row r="3" spans="1:40" s="46" customFormat="1" ht="17.25" customHeight="1" x14ac:dyDescent="0.25">
      <c r="A3" s="47"/>
      <c r="B3" s="47"/>
      <c r="C3" s="47"/>
      <c r="D3" s="47"/>
      <c r="E3" s="47"/>
      <c r="F3" s="47"/>
      <c r="G3" s="123" t="s">
        <v>192</v>
      </c>
      <c r="H3" s="123"/>
      <c r="I3" s="123"/>
      <c r="J3" s="123"/>
      <c r="K3" s="47"/>
      <c r="AB3" s="46" t="s">
        <v>139</v>
      </c>
      <c r="AG3" s="55"/>
      <c r="AH3" s="55"/>
      <c r="AI3" s="55"/>
      <c r="AJ3" s="55"/>
      <c r="AK3" s="55"/>
      <c r="AL3" s="55"/>
      <c r="AM3" s="55"/>
    </row>
    <row r="4" spans="1:40" s="46" customFormat="1" ht="19.5" customHeight="1" x14ac:dyDescent="0.25">
      <c r="A4" s="47"/>
      <c r="B4" s="47"/>
      <c r="C4" s="47"/>
      <c r="D4" s="47"/>
      <c r="E4" s="47"/>
      <c r="F4" s="47"/>
      <c r="G4" s="123"/>
      <c r="H4" s="123"/>
      <c r="I4" s="123"/>
      <c r="J4" s="123"/>
      <c r="K4" s="47"/>
      <c r="AB4" s="46" t="s">
        <v>37</v>
      </c>
      <c r="AG4" s="55"/>
      <c r="AH4" s="55"/>
      <c r="AI4" s="55"/>
      <c r="AJ4" s="55"/>
      <c r="AK4" s="55"/>
      <c r="AL4" s="55"/>
      <c r="AM4" s="55"/>
    </row>
    <row r="5" spans="1:40" s="46" customFormat="1" ht="21.75" customHeight="1" x14ac:dyDescent="0.25">
      <c r="A5" s="47"/>
      <c r="B5" s="47"/>
      <c r="C5" s="47"/>
      <c r="D5" s="47"/>
      <c r="E5" s="47"/>
      <c r="F5" s="47"/>
      <c r="G5" s="123"/>
      <c r="H5" s="123"/>
      <c r="I5" s="123"/>
      <c r="J5" s="123"/>
      <c r="K5" s="47"/>
      <c r="AB5" s="46" t="s">
        <v>145</v>
      </c>
      <c r="AG5" s="55"/>
      <c r="AH5" s="55"/>
      <c r="AI5" s="55"/>
      <c r="AJ5" s="55"/>
      <c r="AK5" s="55"/>
      <c r="AL5" s="55"/>
      <c r="AM5" s="55"/>
    </row>
    <row r="6" spans="1:40" s="46" customFormat="1" ht="18" customHeight="1" x14ac:dyDescent="0.25">
      <c r="A6" s="47"/>
      <c r="B6" s="47"/>
      <c r="C6" s="47"/>
      <c r="D6" s="47"/>
      <c r="E6" s="47"/>
      <c r="F6" s="47"/>
      <c r="G6" s="101"/>
      <c r="H6" s="101"/>
      <c r="I6" s="101"/>
      <c r="J6" s="77"/>
      <c r="K6" s="47"/>
      <c r="AG6" s="55"/>
      <c r="AH6" s="55"/>
      <c r="AI6" s="55"/>
      <c r="AJ6" s="55"/>
      <c r="AK6" s="55"/>
      <c r="AL6" s="55"/>
      <c r="AM6" s="55"/>
    </row>
    <row r="7" spans="1:40" ht="13.5" customHeight="1" x14ac:dyDescent="0.2">
      <c r="B7" s="47" t="s">
        <v>167</v>
      </c>
      <c r="K7" s="59"/>
    </row>
    <row r="8" spans="1:40" s="47" customFormat="1" x14ac:dyDescent="0.2">
      <c r="A8" s="124" t="s">
        <v>191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AH8" s="56"/>
      <c r="AI8" s="56"/>
      <c r="AJ8" s="56"/>
      <c r="AK8" s="56"/>
      <c r="AL8" s="56"/>
      <c r="AM8" s="56"/>
      <c r="AN8" s="56"/>
    </row>
    <row r="9" spans="1:40" s="47" customFormat="1" hidden="1" x14ac:dyDescent="0.2">
      <c r="A9" s="124" t="s">
        <v>164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AH9" s="56"/>
      <c r="AI9" s="56"/>
      <c r="AJ9" s="56"/>
      <c r="AK9" s="56"/>
      <c r="AL9" s="56"/>
      <c r="AM9" s="56"/>
      <c r="AN9" s="56"/>
    </row>
    <row r="10" spans="1:40" s="47" customFormat="1" x14ac:dyDescent="0.2">
      <c r="A10" s="130" t="s">
        <v>181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AH10" s="56"/>
      <c r="AI10" s="56"/>
      <c r="AJ10" s="56"/>
      <c r="AK10" s="56"/>
      <c r="AL10" s="56"/>
      <c r="AM10" s="56"/>
      <c r="AN10" s="56"/>
    </row>
    <row r="11" spans="1:40" s="47" customFormat="1" x14ac:dyDescent="0.2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AH11" s="56"/>
      <c r="AI11" s="56"/>
      <c r="AJ11" s="56"/>
      <c r="AK11" s="56"/>
      <c r="AL11" s="56"/>
      <c r="AM11" s="56"/>
      <c r="AN11" s="56"/>
    </row>
    <row r="12" spans="1:40" s="47" customFormat="1" x14ac:dyDescent="0.2">
      <c r="A12" s="57"/>
      <c r="AH12" s="56"/>
      <c r="AI12" s="56"/>
      <c r="AJ12" s="56"/>
      <c r="AK12" s="56"/>
      <c r="AL12" s="56"/>
      <c r="AM12" s="56"/>
      <c r="AN12" s="56"/>
    </row>
    <row r="13" spans="1:40" s="47" customFormat="1" ht="72" customHeight="1" x14ac:dyDescent="0.2">
      <c r="A13" s="125" t="s">
        <v>155</v>
      </c>
      <c r="B13" s="125" t="s">
        <v>42</v>
      </c>
      <c r="C13" s="125" t="s">
        <v>165</v>
      </c>
      <c r="D13" s="128" t="s">
        <v>166</v>
      </c>
      <c r="E13" s="129"/>
      <c r="F13" s="129"/>
      <c r="G13" s="129"/>
      <c r="H13" s="129"/>
      <c r="I13" s="129"/>
      <c r="J13" s="129"/>
      <c r="K13" s="126" t="s">
        <v>151</v>
      </c>
      <c r="AC13" s="58">
        <f>F16-AC16</f>
        <v>109888.5</v>
      </c>
      <c r="AD13" s="58">
        <f>G16-AD16</f>
        <v>407262.66000000003</v>
      </c>
      <c r="AE13" s="58">
        <f>H16-AE16</f>
        <v>407531.44999999995</v>
      </c>
      <c r="AF13" s="58">
        <f>K16-AF16</f>
        <v>-659336.196</v>
      </c>
      <c r="AH13" s="56"/>
      <c r="AI13" s="56"/>
      <c r="AJ13" s="56"/>
      <c r="AK13" s="56"/>
      <c r="AL13" s="56"/>
      <c r="AM13" s="56"/>
      <c r="AN13" s="56"/>
    </row>
    <row r="14" spans="1:40" s="47" customFormat="1" ht="28.5" customHeight="1" x14ac:dyDescent="0.2">
      <c r="A14" s="125"/>
      <c r="B14" s="125"/>
      <c r="C14" s="125"/>
      <c r="D14" s="78" t="s">
        <v>156</v>
      </c>
      <c r="E14" s="78" t="s">
        <v>161</v>
      </c>
      <c r="F14" s="78" t="s">
        <v>162</v>
      </c>
      <c r="G14" s="102" t="s">
        <v>163</v>
      </c>
      <c r="H14" s="102" t="s">
        <v>182</v>
      </c>
      <c r="I14" s="102" t="s">
        <v>183</v>
      </c>
      <c r="J14" s="78" t="s">
        <v>184</v>
      </c>
      <c r="K14" s="127"/>
      <c r="AC14" s="47" t="s">
        <v>46</v>
      </c>
      <c r="AD14" s="47" t="s">
        <v>47</v>
      </c>
      <c r="AE14" s="47" t="s">
        <v>48</v>
      </c>
      <c r="AF14" s="47" t="s">
        <v>49</v>
      </c>
      <c r="AH14" s="56"/>
      <c r="AI14" s="56"/>
      <c r="AJ14" s="56"/>
      <c r="AK14" s="56"/>
      <c r="AL14" s="56"/>
      <c r="AM14" s="56"/>
      <c r="AN14" s="56"/>
    </row>
    <row r="15" spans="1:40" s="47" customFormat="1" ht="17.25" customHeight="1" thickBot="1" x14ac:dyDescent="0.25">
      <c r="A15" s="48">
        <v>1</v>
      </c>
      <c r="B15" s="48">
        <v>2</v>
      </c>
      <c r="C15" s="48">
        <v>3</v>
      </c>
      <c r="D15" s="48">
        <v>4</v>
      </c>
      <c r="E15" s="48">
        <v>5</v>
      </c>
      <c r="F15" s="48">
        <v>6</v>
      </c>
      <c r="G15" s="48">
        <v>7</v>
      </c>
      <c r="H15" s="48">
        <v>8</v>
      </c>
      <c r="I15" s="48">
        <v>9</v>
      </c>
      <c r="J15" s="48">
        <v>10</v>
      </c>
      <c r="K15" s="48">
        <v>11</v>
      </c>
      <c r="L15" s="47" t="s">
        <v>138</v>
      </c>
      <c r="S15" s="49" t="s">
        <v>43</v>
      </c>
      <c r="T15" s="49" t="s">
        <v>44</v>
      </c>
      <c r="U15" s="49" t="s">
        <v>45</v>
      </c>
      <c r="V15" s="49" t="s">
        <v>46</v>
      </c>
      <c r="W15" s="49" t="s">
        <v>47</v>
      </c>
      <c r="X15" s="49" t="s">
        <v>48</v>
      </c>
      <c r="Y15" s="49" t="s">
        <v>49</v>
      </c>
      <c r="AC15" s="47">
        <v>7</v>
      </c>
      <c r="AD15" s="47">
        <v>8</v>
      </c>
      <c r="AE15" s="47">
        <v>9</v>
      </c>
      <c r="AF15" s="47">
        <v>10</v>
      </c>
      <c r="AH15" s="56"/>
    </row>
    <row r="16" spans="1:40" s="47" customFormat="1" ht="34.5" customHeight="1" thickBot="1" x14ac:dyDescent="0.25">
      <c r="A16" s="48">
        <v>1</v>
      </c>
      <c r="B16" s="50" t="s">
        <v>50</v>
      </c>
      <c r="C16" s="48"/>
      <c r="D16" s="60">
        <f>D19</f>
        <v>4779748.0999999996</v>
      </c>
      <c r="E16" s="60">
        <f>E17+E18+E19</f>
        <v>574163.68999999994</v>
      </c>
      <c r="F16" s="60">
        <f t="shared" ref="F16:J16" si="0">F17+F18+F19+F21</f>
        <v>723017.42999999993</v>
      </c>
      <c r="G16" s="60">
        <f t="shared" si="0"/>
        <v>871906.74</v>
      </c>
      <c r="H16" s="60">
        <f t="shared" si="0"/>
        <v>870220.08</v>
      </c>
      <c r="I16" s="60">
        <f t="shared" si="0"/>
        <v>870220.08</v>
      </c>
      <c r="J16" s="60">
        <f t="shared" si="0"/>
        <v>870220.08</v>
      </c>
      <c r="K16" s="51"/>
      <c r="L16" s="49" t="s">
        <v>43</v>
      </c>
      <c r="M16" s="49" t="s">
        <v>44</v>
      </c>
      <c r="N16" s="49" t="s">
        <v>45</v>
      </c>
      <c r="O16" s="49" t="s">
        <v>46</v>
      </c>
      <c r="P16" s="49" t="s">
        <v>47</v>
      </c>
      <c r="Q16" s="49" t="s">
        <v>48</v>
      </c>
      <c r="R16" s="49" t="s">
        <v>49</v>
      </c>
      <c r="S16" s="49">
        <v>2926726.71</v>
      </c>
      <c r="T16" s="49">
        <v>537782.82999999996</v>
      </c>
      <c r="U16" s="49">
        <v>320739.03000000003</v>
      </c>
      <c r="V16" s="49">
        <v>651317.61</v>
      </c>
      <c r="W16" s="49">
        <v>539904.68000000005</v>
      </c>
      <c r="X16" s="49">
        <v>493826.58</v>
      </c>
      <c r="Y16" s="49">
        <v>383155.98</v>
      </c>
      <c r="AA16" s="47">
        <f>E19-(54636.318-21-27510.97)</f>
        <v>547059.34199999995</v>
      </c>
      <c r="AC16" s="58">
        <v>613128.92999999993</v>
      </c>
      <c r="AD16" s="47">
        <v>464644.07999999996</v>
      </c>
      <c r="AE16" s="47">
        <v>462688.63</v>
      </c>
      <c r="AF16" s="47">
        <v>659336.196</v>
      </c>
      <c r="AH16" s="56"/>
      <c r="AI16" s="56"/>
      <c r="AJ16" s="56"/>
      <c r="AK16" s="56"/>
      <c r="AL16" s="56"/>
      <c r="AM16" s="56"/>
      <c r="AN16" s="56"/>
    </row>
    <row r="17" spans="1:40" s="47" customFormat="1" ht="15.75" customHeight="1" x14ac:dyDescent="0.2">
      <c r="A17" s="48">
        <v>2</v>
      </c>
      <c r="B17" s="50" t="s">
        <v>51</v>
      </c>
      <c r="C17" s="48"/>
      <c r="D17" s="60">
        <f>SUM(E17:J17)</f>
        <v>0</v>
      </c>
      <c r="E17" s="60">
        <f t="shared" ref="E17:J21" si="1">E25+E35</f>
        <v>0</v>
      </c>
      <c r="F17" s="60">
        <f t="shared" si="1"/>
        <v>0</v>
      </c>
      <c r="G17" s="60">
        <f t="shared" si="1"/>
        <v>0</v>
      </c>
      <c r="H17" s="60">
        <f t="shared" si="1"/>
        <v>0</v>
      </c>
      <c r="I17" s="60">
        <f t="shared" si="1"/>
        <v>0</v>
      </c>
      <c r="J17" s="60">
        <f t="shared" si="1"/>
        <v>0</v>
      </c>
      <c r="K17" s="48"/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7">
        <v>0</v>
      </c>
      <c r="Y17" s="47">
        <v>0</v>
      </c>
      <c r="AC17" s="47">
        <v>0</v>
      </c>
      <c r="AD17" s="47">
        <v>0</v>
      </c>
      <c r="AE17" s="47">
        <v>0</v>
      </c>
      <c r="AF17" s="47">
        <v>0</v>
      </c>
      <c r="AG17" s="47">
        <f>AC17-F17</f>
        <v>0</v>
      </c>
      <c r="AH17" s="56"/>
      <c r="AI17" s="56"/>
      <c r="AJ17" s="56"/>
      <c r="AK17" s="56"/>
      <c r="AL17" s="56"/>
      <c r="AM17" s="56"/>
      <c r="AN17" s="56"/>
    </row>
    <row r="18" spans="1:40" s="47" customFormat="1" ht="15.75" customHeight="1" x14ac:dyDescent="0.2">
      <c r="A18" s="48">
        <v>3</v>
      </c>
      <c r="B18" s="50" t="s">
        <v>52</v>
      </c>
      <c r="C18" s="48"/>
      <c r="D18" s="60">
        <f t="shared" ref="D18:D21" si="2">SUM(E18:J18)</f>
        <v>0</v>
      </c>
      <c r="E18" s="60">
        <f t="shared" si="1"/>
        <v>0</v>
      </c>
      <c r="F18" s="60">
        <f t="shared" si="1"/>
        <v>0</v>
      </c>
      <c r="G18" s="60">
        <f t="shared" si="1"/>
        <v>0</v>
      </c>
      <c r="H18" s="60">
        <f t="shared" si="1"/>
        <v>0</v>
      </c>
      <c r="I18" s="60">
        <f t="shared" si="1"/>
        <v>0</v>
      </c>
      <c r="J18" s="60">
        <f t="shared" si="1"/>
        <v>0</v>
      </c>
      <c r="K18" s="48"/>
      <c r="S18" s="47">
        <v>533113.47</v>
      </c>
      <c r="T18" s="47">
        <v>112629.88</v>
      </c>
      <c r="U18" s="47">
        <v>58201.93</v>
      </c>
      <c r="V18" s="47">
        <v>67859.039999999994</v>
      </c>
      <c r="W18" s="47">
        <v>100105.04</v>
      </c>
      <c r="X18" s="47">
        <v>99408.59</v>
      </c>
      <c r="Y18" s="47">
        <v>94908.99</v>
      </c>
      <c r="AA18" s="47">
        <f>27510.97+21-E18</f>
        <v>27531.97</v>
      </c>
      <c r="AC18" s="47">
        <v>38065.1</v>
      </c>
      <c r="AD18" s="47">
        <v>51417.539999999994</v>
      </c>
      <c r="AE18" s="47">
        <v>50721.09</v>
      </c>
      <c r="AF18" s="47">
        <v>191674.29</v>
      </c>
      <c r="AG18" s="47">
        <f>AC18-F18</f>
        <v>38065.1</v>
      </c>
      <c r="AH18" s="56"/>
      <c r="AI18" s="56"/>
      <c r="AJ18" s="56"/>
      <c r="AK18" s="56"/>
      <c r="AL18" s="56"/>
      <c r="AM18" s="56"/>
      <c r="AN18" s="56"/>
    </row>
    <row r="19" spans="1:40" s="47" customFormat="1" ht="15.75" customHeight="1" x14ac:dyDescent="0.2">
      <c r="A19" s="48">
        <v>4</v>
      </c>
      <c r="B19" s="50" t="s">
        <v>53</v>
      </c>
      <c r="C19" s="48"/>
      <c r="D19" s="60">
        <f>SUM(E19:J19)</f>
        <v>4779748.0999999996</v>
      </c>
      <c r="E19" s="60">
        <f t="shared" si="1"/>
        <v>574163.68999999994</v>
      </c>
      <c r="F19" s="60">
        <f t="shared" si="1"/>
        <v>723017.42999999993</v>
      </c>
      <c r="G19" s="60">
        <f t="shared" si="1"/>
        <v>871906.74</v>
      </c>
      <c r="H19" s="60">
        <f t="shared" si="1"/>
        <v>870220.08</v>
      </c>
      <c r="I19" s="60">
        <f t="shared" si="1"/>
        <v>870220.08</v>
      </c>
      <c r="J19" s="60">
        <f t="shared" si="1"/>
        <v>870220.08</v>
      </c>
      <c r="K19" s="48"/>
      <c r="S19" s="47">
        <v>980063.02</v>
      </c>
      <c r="T19" s="47">
        <v>252362.33</v>
      </c>
      <c r="U19" s="47">
        <v>108758.33</v>
      </c>
      <c r="V19" s="47">
        <v>120925.64</v>
      </c>
      <c r="W19" s="47">
        <v>220696.34</v>
      </c>
      <c r="X19" s="47">
        <v>140916.49</v>
      </c>
      <c r="Y19" s="47">
        <v>136403.89000000001</v>
      </c>
      <c r="Z19" s="47" t="e">
        <f>#REF!-(51377.5-21)</f>
        <v>#REF!</v>
      </c>
      <c r="AC19" s="47">
        <v>91831.4</v>
      </c>
      <c r="AD19" s="47">
        <v>165008.74</v>
      </c>
      <c r="AE19" s="47">
        <v>163798.53999999998</v>
      </c>
      <c r="AF19" s="47">
        <v>320474.30599999998</v>
      </c>
      <c r="AG19" s="47">
        <f>AC19-F19</f>
        <v>-631186.02999999991</v>
      </c>
      <c r="AH19" s="62"/>
      <c r="AI19" s="62"/>
      <c r="AJ19" s="62"/>
      <c r="AK19" s="62"/>
      <c r="AL19" s="62"/>
      <c r="AM19" s="62"/>
      <c r="AN19" s="62"/>
    </row>
    <row r="20" spans="1:40" s="47" customFormat="1" ht="30" x14ac:dyDescent="0.2">
      <c r="A20" s="48">
        <v>5</v>
      </c>
      <c r="B20" s="50" t="s">
        <v>158</v>
      </c>
      <c r="C20" s="48"/>
      <c r="D20" s="60">
        <f>SUM(E20:J20)</f>
        <v>0</v>
      </c>
      <c r="E20" s="60">
        <f t="shared" si="1"/>
        <v>0</v>
      </c>
      <c r="F20" s="60">
        <f t="shared" si="1"/>
        <v>0</v>
      </c>
      <c r="G20" s="60">
        <f t="shared" si="1"/>
        <v>0</v>
      </c>
      <c r="H20" s="60">
        <f t="shared" si="1"/>
        <v>0</v>
      </c>
      <c r="I20" s="60">
        <f t="shared" si="1"/>
        <v>0</v>
      </c>
      <c r="J20" s="60">
        <f t="shared" si="1"/>
        <v>0</v>
      </c>
      <c r="K20" s="48"/>
      <c r="L20" s="47">
        <f>D20/D16</f>
        <v>0</v>
      </c>
      <c r="M20" s="47" t="e">
        <f>#REF!/#REF!</f>
        <v>#REF!</v>
      </c>
      <c r="N20" s="47">
        <f>E20/E16</f>
        <v>0</v>
      </c>
      <c r="O20" s="47">
        <f>F20/F16</f>
        <v>0</v>
      </c>
      <c r="P20" s="47">
        <f>G20/G16</f>
        <v>0</v>
      </c>
      <c r="Q20" s="47">
        <f>H20/H16</f>
        <v>0</v>
      </c>
      <c r="R20" s="47" t="e">
        <f>K20/K16</f>
        <v>#DIV/0!</v>
      </c>
      <c r="S20" s="47">
        <v>1413550.22</v>
      </c>
      <c r="T20" s="47">
        <v>172790.62</v>
      </c>
      <c r="U20" s="47">
        <v>153778.76999999999</v>
      </c>
      <c r="V20" s="47">
        <v>462532.93</v>
      </c>
      <c r="W20" s="47">
        <v>219103.3</v>
      </c>
      <c r="X20" s="47">
        <v>253501.5</v>
      </c>
      <c r="Y20" s="47">
        <v>151843.1</v>
      </c>
      <c r="AC20" s="47">
        <v>483232.43</v>
      </c>
      <c r="AD20" s="47">
        <v>248217.8</v>
      </c>
      <c r="AE20" s="47">
        <v>248169</v>
      </c>
      <c r="AF20" s="47">
        <v>147187.6</v>
      </c>
      <c r="AG20" s="47">
        <f>AC20-F20</f>
        <v>483232.43</v>
      </c>
      <c r="AH20" s="56">
        <f>D20-145970.9</f>
        <v>-145970.9</v>
      </c>
      <c r="AI20" s="56"/>
      <c r="AJ20" s="56"/>
      <c r="AK20" s="56"/>
      <c r="AL20" s="56"/>
      <c r="AM20" s="56"/>
      <c r="AN20" s="56"/>
    </row>
    <row r="21" spans="1:40" s="47" customFormat="1" ht="15.75" customHeight="1" x14ac:dyDescent="0.2">
      <c r="A21" s="48">
        <v>6</v>
      </c>
      <c r="B21" s="50" t="s">
        <v>54</v>
      </c>
      <c r="C21" s="48"/>
      <c r="D21" s="60">
        <f t="shared" si="2"/>
        <v>0</v>
      </c>
      <c r="E21" s="60">
        <f t="shared" si="1"/>
        <v>0</v>
      </c>
      <c r="F21" s="60">
        <f t="shared" si="1"/>
        <v>0</v>
      </c>
      <c r="G21" s="60">
        <f t="shared" si="1"/>
        <v>0</v>
      </c>
      <c r="H21" s="60">
        <f t="shared" si="1"/>
        <v>0</v>
      </c>
      <c r="I21" s="60">
        <f t="shared" si="1"/>
        <v>0</v>
      </c>
      <c r="J21" s="60">
        <f t="shared" si="1"/>
        <v>0</v>
      </c>
      <c r="K21" s="48"/>
      <c r="AH21" s="56"/>
      <c r="AI21" s="56"/>
      <c r="AJ21" s="56"/>
      <c r="AK21" s="56"/>
      <c r="AL21" s="56"/>
      <c r="AM21" s="56"/>
      <c r="AN21" s="56"/>
    </row>
    <row r="22" spans="1:40" s="47" customFormat="1" ht="62.25" hidden="1" customHeight="1" x14ac:dyDescent="0.2">
      <c r="A22" s="48">
        <v>7</v>
      </c>
      <c r="B22" s="50" t="s">
        <v>159</v>
      </c>
      <c r="C22" s="48"/>
      <c r="D22" s="60"/>
      <c r="E22" s="60">
        <f>E30+E40+E42</f>
        <v>0</v>
      </c>
      <c r="F22" s="60"/>
      <c r="G22" s="60"/>
      <c r="H22" s="60"/>
      <c r="I22" s="60"/>
      <c r="J22" s="60"/>
      <c r="K22" s="48"/>
      <c r="AH22" s="56"/>
      <c r="AI22" s="56"/>
      <c r="AJ22" s="56"/>
      <c r="AK22" s="56"/>
      <c r="AL22" s="56"/>
      <c r="AM22" s="56"/>
      <c r="AN22" s="56"/>
    </row>
    <row r="23" spans="1:40" s="47" customFormat="1" ht="30.75" hidden="1" customHeight="1" x14ac:dyDescent="0.2">
      <c r="A23" s="48">
        <v>8</v>
      </c>
      <c r="B23" s="52" t="s">
        <v>160</v>
      </c>
      <c r="C23" s="48"/>
      <c r="D23" s="60"/>
      <c r="E23" s="60">
        <f>E31+E41+E43</f>
        <v>0</v>
      </c>
      <c r="F23" s="60"/>
      <c r="G23" s="60"/>
      <c r="H23" s="60"/>
      <c r="I23" s="60"/>
      <c r="J23" s="60"/>
      <c r="K23" s="48"/>
      <c r="AH23" s="56"/>
      <c r="AI23" s="56"/>
      <c r="AJ23" s="56"/>
      <c r="AK23" s="56"/>
      <c r="AL23" s="56"/>
      <c r="AM23" s="56"/>
      <c r="AN23" s="56"/>
    </row>
    <row r="24" spans="1:40" s="47" customFormat="1" ht="167.25" customHeight="1" x14ac:dyDescent="0.2">
      <c r="A24" s="78">
        <v>7</v>
      </c>
      <c r="B24" s="105" t="s">
        <v>185</v>
      </c>
      <c r="C24" s="79" t="s">
        <v>157</v>
      </c>
      <c r="D24" s="61">
        <f>E24+F24+G24+H24+I24+J24</f>
        <v>4773078.57</v>
      </c>
      <c r="E24" s="61">
        <f>E27</f>
        <v>572570.68999999994</v>
      </c>
      <c r="F24" s="61">
        <f t="shared" ref="F24:J24" si="3">F27</f>
        <v>721198.96</v>
      </c>
      <c r="G24" s="61">
        <f t="shared" si="3"/>
        <v>869827.23</v>
      </c>
      <c r="H24" s="61">
        <f t="shared" si="3"/>
        <v>869827.23</v>
      </c>
      <c r="I24" s="61">
        <f t="shared" si="3"/>
        <v>869827.23</v>
      </c>
      <c r="J24" s="61">
        <f t="shared" si="3"/>
        <v>869827.23</v>
      </c>
      <c r="K24" s="114" t="s">
        <v>188</v>
      </c>
      <c r="L24" s="118"/>
      <c r="M24" s="118"/>
      <c r="AH24" s="56"/>
      <c r="AI24" s="56"/>
      <c r="AJ24" s="56"/>
      <c r="AK24" s="56"/>
      <c r="AL24" s="56"/>
      <c r="AM24" s="56"/>
      <c r="AN24" s="56"/>
    </row>
    <row r="25" spans="1:40" s="47" customFormat="1" ht="15.75" customHeight="1" x14ac:dyDescent="0.2">
      <c r="A25" s="78">
        <v>8</v>
      </c>
      <c r="B25" s="79" t="s">
        <v>51</v>
      </c>
      <c r="C25" s="79"/>
      <c r="D25" s="61">
        <f>SUM(E25:J25)</f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78"/>
      <c r="L25" s="118"/>
      <c r="M25" s="118"/>
      <c r="AH25" s="56"/>
      <c r="AI25" s="56"/>
      <c r="AJ25" s="56"/>
      <c r="AK25" s="56"/>
      <c r="AL25" s="56"/>
      <c r="AM25" s="56"/>
      <c r="AN25" s="56"/>
    </row>
    <row r="26" spans="1:40" s="47" customFormat="1" ht="15.75" customHeight="1" x14ac:dyDescent="0.2">
      <c r="A26" s="78">
        <v>9</v>
      </c>
      <c r="B26" s="79" t="s">
        <v>52</v>
      </c>
      <c r="C26" s="79"/>
      <c r="D26" s="61">
        <f>SUM(E26:J26)</f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78"/>
      <c r="L26" s="118"/>
      <c r="M26" s="118"/>
      <c r="AH26" s="56"/>
      <c r="AI26" s="56"/>
      <c r="AJ26" s="56"/>
      <c r="AK26" s="56"/>
      <c r="AL26" s="56"/>
      <c r="AM26" s="56"/>
      <c r="AN26" s="56"/>
    </row>
    <row r="27" spans="1:40" s="68" customFormat="1" ht="15.75" customHeight="1" x14ac:dyDescent="0.2">
      <c r="A27" s="63">
        <v>10</v>
      </c>
      <c r="B27" s="80" t="s">
        <v>53</v>
      </c>
      <c r="C27" s="80"/>
      <c r="D27" s="65">
        <f>SUM(E27:J27)</f>
        <v>4773078.57</v>
      </c>
      <c r="E27" s="66">
        <v>572570.68999999994</v>
      </c>
      <c r="F27" s="66">
        <v>721198.96</v>
      </c>
      <c r="G27" s="104">
        <v>869827.23</v>
      </c>
      <c r="H27" s="104">
        <v>869827.23</v>
      </c>
      <c r="I27" s="104">
        <v>869827.23</v>
      </c>
      <c r="J27" s="104">
        <v>869827.23</v>
      </c>
      <c r="K27" s="67"/>
      <c r="L27" s="122"/>
      <c r="M27" s="122"/>
      <c r="AH27" s="69"/>
      <c r="AI27" s="69"/>
      <c r="AJ27" s="69"/>
      <c r="AK27" s="69"/>
      <c r="AL27" s="69"/>
      <c r="AM27" s="69"/>
      <c r="AN27" s="69"/>
    </row>
    <row r="28" spans="1:40" s="68" customFormat="1" ht="46.9" customHeight="1" x14ac:dyDescent="0.2">
      <c r="A28" s="63">
        <v>11</v>
      </c>
      <c r="B28" s="70" t="s">
        <v>158</v>
      </c>
      <c r="C28" s="80"/>
      <c r="D28" s="65">
        <f>SUM(E28:J28)</f>
        <v>0</v>
      </c>
      <c r="E28" s="65">
        <v>0</v>
      </c>
      <c r="F28" s="65">
        <v>0</v>
      </c>
      <c r="G28" s="61">
        <v>0</v>
      </c>
      <c r="H28" s="61">
        <v>0</v>
      </c>
      <c r="I28" s="61">
        <v>0</v>
      </c>
      <c r="J28" s="65">
        <v>0</v>
      </c>
      <c r="K28" s="67"/>
      <c r="L28" s="64"/>
      <c r="M28" s="64"/>
      <c r="AH28" s="69"/>
      <c r="AI28" s="69"/>
      <c r="AJ28" s="69"/>
      <c r="AK28" s="69"/>
      <c r="AL28" s="69"/>
      <c r="AM28" s="69"/>
      <c r="AN28" s="69"/>
    </row>
    <row r="29" spans="1:40" s="68" customFormat="1" ht="15.75" customHeight="1" x14ac:dyDescent="0.2">
      <c r="A29" s="63">
        <v>12</v>
      </c>
      <c r="B29" s="80" t="s">
        <v>54</v>
      </c>
      <c r="C29" s="80"/>
      <c r="D29" s="65">
        <f>SUM(E29:J29)</f>
        <v>0</v>
      </c>
      <c r="E29" s="65">
        <v>0</v>
      </c>
      <c r="F29" s="65">
        <v>0</v>
      </c>
      <c r="G29" s="61">
        <v>0</v>
      </c>
      <c r="H29" s="61">
        <v>0</v>
      </c>
      <c r="I29" s="61">
        <v>0</v>
      </c>
      <c r="J29" s="65">
        <v>0</v>
      </c>
      <c r="K29" s="63"/>
      <c r="L29" s="122"/>
      <c r="M29" s="122"/>
      <c r="AH29" s="69"/>
      <c r="AI29" s="69"/>
      <c r="AJ29" s="69"/>
      <c r="AK29" s="69"/>
      <c r="AL29" s="69"/>
      <c r="AM29" s="69"/>
      <c r="AN29" s="69"/>
    </row>
    <row r="30" spans="1:40" s="68" customFormat="1" ht="63" hidden="1" customHeight="1" x14ac:dyDescent="0.2">
      <c r="A30" s="63">
        <v>13</v>
      </c>
      <c r="B30" s="70" t="s">
        <v>159</v>
      </c>
      <c r="C30" s="80"/>
      <c r="D30" s="65"/>
      <c r="E30" s="65"/>
      <c r="F30" s="65"/>
      <c r="G30" s="61"/>
      <c r="H30" s="61"/>
      <c r="I30" s="61"/>
      <c r="J30" s="65"/>
      <c r="K30" s="63"/>
      <c r="L30" s="71"/>
      <c r="M30" s="71"/>
      <c r="AH30" s="69"/>
      <c r="AI30" s="69"/>
      <c r="AJ30" s="69"/>
      <c r="AK30" s="69"/>
      <c r="AL30" s="69"/>
      <c r="AM30" s="69"/>
      <c r="AN30" s="69"/>
    </row>
    <row r="31" spans="1:40" s="68" customFormat="1" ht="33" hidden="1" customHeight="1" x14ac:dyDescent="0.2">
      <c r="A31" s="63">
        <v>14</v>
      </c>
      <c r="B31" s="72" t="s">
        <v>160</v>
      </c>
      <c r="C31" s="80"/>
      <c r="D31" s="65"/>
      <c r="E31" s="65"/>
      <c r="F31" s="65"/>
      <c r="G31" s="61"/>
      <c r="H31" s="61"/>
      <c r="I31" s="61"/>
      <c r="J31" s="65"/>
      <c r="K31" s="63"/>
      <c r="L31" s="71"/>
      <c r="M31" s="71"/>
      <c r="AH31" s="69"/>
      <c r="AI31" s="69"/>
      <c r="AJ31" s="69"/>
      <c r="AK31" s="69"/>
      <c r="AL31" s="69"/>
      <c r="AM31" s="69"/>
      <c r="AN31" s="69"/>
    </row>
    <row r="32" spans="1:40" s="68" customFormat="1" ht="61.5" hidden="1" customHeight="1" x14ac:dyDescent="0.2">
      <c r="A32" s="63">
        <v>21</v>
      </c>
      <c r="B32" s="70" t="s">
        <v>159</v>
      </c>
      <c r="C32" s="80"/>
      <c r="D32" s="75"/>
      <c r="E32" s="75"/>
      <c r="F32" s="75"/>
      <c r="G32" s="60"/>
      <c r="H32" s="60"/>
      <c r="I32" s="60"/>
      <c r="J32" s="75"/>
      <c r="K32" s="63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69"/>
      <c r="AI32" s="69"/>
      <c r="AJ32" s="69"/>
      <c r="AK32" s="69"/>
      <c r="AL32" s="69"/>
      <c r="AM32" s="69"/>
      <c r="AN32" s="69"/>
    </row>
    <row r="33" spans="1:40" s="68" customFormat="1" ht="33.75" hidden="1" customHeight="1" x14ac:dyDescent="0.2">
      <c r="A33" s="63">
        <v>22</v>
      </c>
      <c r="B33" s="72" t="s">
        <v>160</v>
      </c>
      <c r="C33" s="80"/>
      <c r="D33" s="75"/>
      <c r="E33" s="75"/>
      <c r="F33" s="75"/>
      <c r="G33" s="60"/>
      <c r="H33" s="60"/>
      <c r="I33" s="60"/>
      <c r="J33" s="75"/>
      <c r="K33" s="63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69"/>
      <c r="AI33" s="69"/>
      <c r="AJ33" s="69"/>
      <c r="AK33" s="69"/>
      <c r="AL33" s="69"/>
      <c r="AM33" s="69"/>
      <c r="AN33" s="69"/>
    </row>
    <row r="34" spans="1:40" s="68" customFormat="1" ht="78.75" customHeight="1" x14ac:dyDescent="0.2">
      <c r="A34" s="63">
        <v>23</v>
      </c>
      <c r="B34" s="106" t="s">
        <v>186</v>
      </c>
      <c r="C34" s="80" t="s">
        <v>157</v>
      </c>
      <c r="D34" s="65">
        <f t="shared" ref="D34:J34" si="4">D37</f>
        <v>6669.5300000000016</v>
      </c>
      <c r="E34" s="65">
        <f t="shared" si="4"/>
        <v>1593</v>
      </c>
      <c r="F34" s="65">
        <f t="shared" si="4"/>
        <v>1818.47</v>
      </c>
      <c r="G34" s="61">
        <f t="shared" si="4"/>
        <v>2079.5100000000002</v>
      </c>
      <c r="H34" s="61">
        <f t="shared" si="4"/>
        <v>392.85</v>
      </c>
      <c r="I34" s="61">
        <f t="shared" si="4"/>
        <v>392.85</v>
      </c>
      <c r="J34" s="65">
        <f t="shared" si="4"/>
        <v>392.85</v>
      </c>
      <c r="K34" s="115" t="s">
        <v>189</v>
      </c>
      <c r="AH34" s="69"/>
      <c r="AI34" s="69"/>
      <c r="AJ34" s="69"/>
      <c r="AK34" s="69"/>
      <c r="AL34" s="69"/>
      <c r="AM34" s="69"/>
      <c r="AN34" s="69"/>
    </row>
    <row r="35" spans="1:40" s="68" customFormat="1" ht="15.75" customHeight="1" x14ac:dyDescent="0.2">
      <c r="A35" s="63">
        <v>24</v>
      </c>
      <c r="B35" s="80" t="s">
        <v>51</v>
      </c>
      <c r="C35" s="80"/>
      <c r="D35" s="65">
        <f>SUM(E35:J35)</f>
        <v>0</v>
      </c>
      <c r="E35" s="65">
        <v>0</v>
      </c>
      <c r="F35" s="65">
        <v>0</v>
      </c>
      <c r="G35" s="61">
        <v>0</v>
      </c>
      <c r="H35" s="61">
        <v>0</v>
      </c>
      <c r="I35" s="61">
        <v>0</v>
      </c>
      <c r="J35" s="65">
        <v>0</v>
      </c>
      <c r="K35" s="63"/>
      <c r="AH35" s="69"/>
      <c r="AI35" s="69"/>
      <c r="AJ35" s="69"/>
      <c r="AK35" s="69"/>
      <c r="AL35" s="69"/>
      <c r="AM35" s="69"/>
      <c r="AN35" s="69"/>
    </row>
    <row r="36" spans="1:40" s="68" customFormat="1" x14ac:dyDescent="0.2">
      <c r="A36" s="63">
        <v>25</v>
      </c>
      <c r="B36" s="80" t="s">
        <v>52</v>
      </c>
      <c r="C36" s="80"/>
      <c r="D36" s="65">
        <f>SUM(E36:J36)</f>
        <v>0</v>
      </c>
      <c r="E36" s="65">
        <v>0</v>
      </c>
      <c r="F36" s="65">
        <v>0</v>
      </c>
      <c r="G36" s="61">
        <v>0</v>
      </c>
      <c r="H36" s="61">
        <v>0</v>
      </c>
      <c r="I36" s="61">
        <v>0</v>
      </c>
      <c r="J36" s="65">
        <v>0</v>
      </c>
      <c r="K36" s="63"/>
      <c r="AH36" s="69"/>
      <c r="AI36" s="69"/>
      <c r="AJ36" s="69"/>
      <c r="AK36" s="69"/>
      <c r="AL36" s="69"/>
      <c r="AM36" s="69"/>
      <c r="AN36" s="69"/>
    </row>
    <row r="37" spans="1:40" s="74" customFormat="1" ht="16.5" customHeight="1" x14ac:dyDescent="0.2">
      <c r="A37" s="63">
        <v>26</v>
      </c>
      <c r="B37" s="80" t="s">
        <v>53</v>
      </c>
      <c r="C37" s="80"/>
      <c r="D37" s="65">
        <f>SUM(E37:J37)</f>
        <v>6669.5300000000016</v>
      </c>
      <c r="E37" s="73">
        <v>1593</v>
      </c>
      <c r="F37" s="65">
        <v>1818.47</v>
      </c>
      <c r="G37" s="61">
        <v>2079.5100000000002</v>
      </c>
      <c r="H37" s="61">
        <v>392.85</v>
      </c>
      <c r="I37" s="61">
        <v>392.85</v>
      </c>
      <c r="J37" s="61">
        <v>392.85</v>
      </c>
      <c r="K37" s="63"/>
      <c r="AH37" s="76"/>
      <c r="AI37" s="76"/>
      <c r="AJ37" s="76"/>
      <c r="AK37" s="76"/>
      <c r="AL37" s="76"/>
      <c r="AM37" s="76"/>
      <c r="AN37" s="76"/>
    </row>
    <row r="38" spans="1:40" s="74" customFormat="1" ht="39.75" customHeight="1" x14ac:dyDescent="0.2">
      <c r="A38" s="63">
        <v>27</v>
      </c>
      <c r="B38" s="70" t="s">
        <v>158</v>
      </c>
      <c r="C38" s="80"/>
      <c r="D38" s="65">
        <f>SUM(E38:J38)</f>
        <v>0</v>
      </c>
      <c r="E38" s="65">
        <v>0</v>
      </c>
      <c r="F38" s="65">
        <v>0</v>
      </c>
      <c r="G38" s="61">
        <v>0</v>
      </c>
      <c r="H38" s="61">
        <v>0</v>
      </c>
      <c r="I38" s="61">
        <v>0</v>
      </c>
      <c r="J38" s="65">
        <v>0</v>
      </c>
      <c r="K38" s="63"/>
      <c r="AH38" s="76"/>
      <c r="AI38" s="76"/>
      <c r="AJ38" s="76"/>
      <c r="AK38" s="76"/>
      <c r="AL38" s="76"/>
      <c r="AM38" s="76"/>
      <c r="AN38" s="76"/>
    </row>
    <row r="39" spans="1:40" s="74" customFormat="1" x14ac:dyDescent="0.2">
      <c r="A39" s="63">
        <v>28</v>
      </c>
      <c r="B39" s="80" t="s">
        <v>54</v>
      </c>
      <c r="C39" s="80"/>
      <c r="D39" s="75">
        <f t="shared" ref="D39" si="5">SUM(E39:J39)</f>
        <v>0</v>
      </c>
      <c r="E39" s="75">
        <f t="shared" ref="E39" si="6">SUM(F39:K39)</f>
        <v>0</v>
      </c>
      <c r="F39" s="75">
        <f t="shared" ref="F39" si="7">SUM(G39:L39)</f>
        <v>0</v>
      </c>
      <c r="G39" s="60">
        <f t="shared" ref="G39" si="8">SUM(H39:M39)</f>
        <v>0</v>
      </c>
      <c r="H39" s="60">
        <f t="shared" ref="H39" si="9">SUM(I39:N39)</f>
        <v>0</v>
      </c>
      <c r="I39" s="60">
        <f t="shared" ref="I39" si="10">SUM(J39:O39)</f>
        <v>0</v>
      </c>
      <c r="J39" s="75">
        <f t="shared" ref="J39" si="11">SUM(K39:P39)</f>
        <v>0</v>
      </c>
      <c r="K39" s="63"/>
      <c r="AH39" s="76"/>
      <c r="AI39" s="76"/>
      <c r="AJ39" s="76"/>
      <c r="AK39" s="76"/>
      <c r="AL39" s="76"/>
      <c r="AM39" s="76"/>
      <c r="AN39" s="76"/>
    </row>
    <row r="40" spans="1:40" s="74" customFormat="1" ht="66" hidden="1" customHeight="1" x14ac:dyDescent="0.2">
      <c r="A40" s="63">
        <v>29</v>
      </c>
      <c r="B40" s="70" t="s">
        <v>159</v>
      </c>
      <c r="C40" s="80"/>
      <c r="D40" s="75"/>
      <c r="E40" s="75"/>
      <c r="F40" s="75"/>
      <c r="G40" s="60"/>
      <c r="H40" s="60"/>
      <c r="I40" s="60"/>
      <c r="J40" s="75"/>
      <c r="K40" s="63"/>
      <c r="AH40" s="76"/>
      <c r="AI40" s="76"/>
      <c r="AJ40" s="76"/>
      <c r="AK40" s="76"/>
      <c r="AL40" s="76"/>
      <c r="AM40" s="76"/>
      <c r="AN40" s="76"/>
    </row>
    <row r="41" spans="1:40" s="74" customFormat="1" ht="33" hidden="1" customHeight="1" x14ac:dyDescent="0.2">
      <c r="A41" s="63">
        <v>30</v>
      </c>
      <c r="B41" s="72" t="s">
        <v>160</v>
      </c>
      <c r="C41" s="80"/>
      <c r="D41" s="75"/>
      <c r="E41" s="75"/>
      <c r="F41" s="75"/>
      <c r="G41" s="60"/>
      <c r="H41" s="60"/>
      <c r="I41" s="60"/>
      <c r="J41" s="75"/>
      <c r="K41" s="63"/>
      <c r="AH41" s="76"/>
      <c r="AI41" s="76"/>
      <c r="AJ41" s="76"/>
      <c r="AK41" s="76"/>
      <c r="AL41" s="76"/>
      <c r="AM41" s="76"/>
      <c r="AN41" s="76"/>
    </row>
    <row r="42" spans="1:40" s="74" customFormat="1" x14ac:dyDescent="0.2">
      <c r="A42" s="68"/>
      <c r="B42" s="68"/>
      <c r="C42" s="68"/>
      <c r="D42" s="68"/>
      <c r="E42" s="68"/>
      <c r="F42" s="68"/>
      <c r="G42" s="47"/>
      <c r="H42" s="47"/>
      <c r="I42" s="47"/>
      <c r="J42" s="68"/>
      <c r="K42" s="68"/>
      <c r="AH42" s="76"/>
      <c r="AI42" s="76"/>
      <c r="AJ42" s="76"/>
      <c r="AK42" s="76"/>
      <c r="AL42" s="76"/>
      <c r="AM42" s="76"/>
      <c r="AN42" s="76"/>
    </row>
    <row r="44" spans="1:40" ht="15.6" customHeight="1" x14ac:dyDescent="0.2">
      <c r="A44" s="119" t="s">
        <v>168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</row>
    <row r="45" spans="1:40" x14ac:dyDescent="0.2">
      <c r="A45" s="120" t="s">
        <v>169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</row>
    <row r="46" spans="1:40" ht="45.75" customHeight="1" x14ac:dyDescent="0.2">
      <c r="A46" s="121" t="s">
        <v>187</v>
      </c>
      <c r="B46" s="121"/>
      <c r="C46" s="121"/>
      <c r="D46" s="121"/>
      <c r="E46" s="121"/>
      <c r="F46" s="121"/>
      <c r="G46" s="121"/>
      <c r="H46" s="121"/>
      <c r="I46" s="121"/>
      <c r="J46" s="121"/>
      <c r="K46" s="121"/>
    </row>
    <row r="47" spans="1:40" ht="15" customHeight="1" x14ac:dyDescent="0.2">
      <c r="A47" s="121" t="s">
        <v>170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</row>
    <row r="48" spans="1:40" x14ac:dyDescent="0.2">
      <c r="A48" s="120" t="s">
        <v>171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</row>
    <row r="49" spans="1:6" ht="15.75" thickBot="1" x14ac:dyDescent="0.25">
      <c r="A49" s="94"/>
      <c r="B49" s="95"/>
      <c r="C49" s="95"/>
      <c r="D49" s="96"/>
      <c r="E49" s="96"/>
      <c r="F49" s="97"/>
    </row>
    <row r="50" spans="1:6" ht="15.75" thickBot="1" x14ac:dyDescent="0.25">
      <c r="A50" s="131" t="s">
        <v>172</v>
      </c>
      <c r="B50" s="131" t="s">
        <v>173</v>
      </c>
      <c r="C50" s="133" t="s">
        <v>174</v>
      </c>
      <c r="D50" s="135" t="s">
        <v>175</v>
      </c>
      <c r="E50" s="136"/>
      <c r="F50" s="137"/>
    </row>
    <row r="51" spans="1:6" ht="30.75" thickBot="1" x14ac:dyDescent="0.25">
      <c r="A51" s="132"/>
      <c r="B51" s="132"/>
      <c r="C51" s="134"/>
      <c r="D51" s="111" t="s">
        <v>176</v>
      </c>
      <c r="E51" s="112" t="s">
        <v>177</v>
      </c>
      <c r="F51" s="113" t="s">
        <v>178</v>
      </c>
    </row>
    <row r="52" spans="1:6" ht="15.75" thickBot="1" x14ac:dyDescent="0.25">
      <c r="A52" s="98">
        <v>1</v>
      </c>
      <c r="B52" s="99">
        <v>2</v>
      </c>
      <c r="C52" s="100">
        <v>3</v>
      </c>
      <c r="D52" s="108">
        <v>3</v>
      </c>
      <c r="E52" s="109">
        <v>4</v>
      </c>
      <c r="F52" s="110">
        <v>5</v>
      </c>
    </row>
    <row r="53" spans="1:6" ht="45" x14ac:dyDescent="0.2">
      <c r="A53" s="81">
        <v>1</v>
      </c>
      <c r="B53" s="82" t="s">
        <v>179</v>
      </c>
      <c r="C53" s="83"/>
      <c r="D53" s="107">
        <f t="shared" ref="D53:F56" si="12">D59+D65</f>
        <v>574163.68999999994</v>
      </c>
      <c r="E53" s="107">
        <f t="shared" si="12"/>
        <v>287081.84499999997</v>
      </c>
      <c r="F53" s="107">
        <f t="shared" si="12"/>
        <v>430622.76749999996</v>
      </c>
    </row>
    <row r="54" spans="1:6" x14ac:dyDescent="0.2">
      <c r="A54" s="85">
        <v>2</v>
      </c>
      <c r="B54" s="86" t="s">
        <v>51</v>
      </c>
      <c r="C54" s="87"/>
      <c r="D54" s="84">
        <f t="shared" si="12"/>
        <v>0</v>
      </c>
      <c r="E54" s="84">
        <f t="shared" si="12"/>
        <v>0</v>
      </c>
      <c r="F54" s="84">
        <f t="shared" si="12"/>
        <v>0</v>
      </c>
    </row>
    <row r="55" spans="1:6" x14ac:dyDescent="0.2">
      <c r="A55" s="81">
        <v>3</v>
      </c>
      <c r="B55" s="86" t="s">
        <v>52</v>
      </c>
      <c r="C55" s="87"/>
      <c r="D55" s="84">
        <f t="shared" si="12"/>
        <v>0</v>
      </c>
      <c r="E55" s="84">
        <f t="shared" si="12"/>
        <v>0</v>
      </c>
      <c r="F55" s="84">
        <f t="shared" si="12"/>
        <v>0</v>
      </c>
    </row>
    <row r="56" spans="1:6" x14ac:dyDescent="0.2">
      <c r="A56" s="85">
        <v>4</v>
      </c>
      <c r="B56" s="86" t="s">
        <v>53</v>
      </c>
      <c r="C56" s="87"/>
      <c r="D56" s="84">
        <f t="shared" si="12"/>
        <v>574163.68999999994</v>
      </c>
      <c r="E56" s="116">
        <f>E62+E68</f>
        <v>287081.84499999997</v>
      </c>
      <c r="F56" s="116">
        <f t="shared" si="12"/>
        <v>430622.76749999996</v>
      </c>
    </row>
    <row r="57" spans="1:6" ht="30" x14ac:dyDescent="0.2">
      <c r="A57" s="81">
        <v>5</v>
      </c>
      <c r="B57" s="88" t="s">
        <v>180</v>
      </c>
      <c r="C57" s="87"/>
      <c r="D57" s="84">
        <f>D63+D69</f>
        <v>0</v>
      </c>
      <c r="E57" s="84">
        <f>E63+E69</f>
        <v>0</v>
      </c>
      <c r="F57" s="84">
        <f t="shared" ref="F57" si="13">F63+F69</f>
        <v>0</v>
      </c>
    </row>
    <row r="58" spans="1:6" x14ac:dyDescent="0.2">
      <c r="A58" s="85">
        <v>6</v>
      </c>
      <c r="B58" s="86" t="s">
        <v>54</v>
      </c>
      <c r="C58" s="87"/>
      <c r="D58" s="84">
        <f>D64+D70</f>
        <v>0</v>
      </c>
      <c r="E58" s="84">
        <f>E64+E70</f>
        <v>0</v>
      </c>
      <c r="F58" s="84">
        <f>F64+F70</f>
        <v>0</v>
      </c>
    </row>
    <row r="59" spans="1:6" ht="150" x14ac:dyDescent="0.2">
      <c r="A59" s="81">
        <v>13</v>
      </c>
      <c r="B59" s="105" t="s">
        <v>185</v>
      </c>
      <c r="C59" s="90" t="s">
        <v>188</v>
      </c>
      <c r="D59" s="91">
        <f>D60+D61+D62+D63+D64</f>
        <v>572570.68999999994</v>
      </c>
      <c r="E59" s="91">
        <f>E60+E61+E62+E63+E64</f>
        <v>286285.34499999997</v>
      </c>
      <c r="F59" s="91">
        <f>F60+F61+F62+F63+F64</f>
        <v>429428.01749999996</v>
      </c>
    </row>
    <row r="60" spans="1:6" x14ac:dyDescent="0.2">
      <c r="A60" s="85">
        <v>14</v>
      </c>
      <c r="B60" s="86" t="s">
        <v>51</v>
      </c>
      <c r="C60" s="92"/>
      <c r="D60" s="85">
        <v>0</v>
      </c>
      <c r="E60" s="85">
        <v>0</v>
      </c>
      <c r="F60" s="85">
        <v>0</v>
      </c>
    </row>
    <row r="61" spans="1:6" x14ac:dyDescent="0.2">
      <c r="A61" s="81">
        <v>15</v>
      </c>
      <c r="B61" s="86" t="s">
        <v>52</v>
      </c>
      <c r="C61" s="92"/>
      <c r="D61" s="85">
        <v>0</v>
      </c>
      <c r="E61" s="85">
        <v>0</v>
      </c>
      <c r="F61" s="85">
        <v>0</v>
      </c>
    </row>
    <row r="62" spans="1:6" x14ac:dyDescent="0.2">
      <c r="A62" s="85">
        <v>16</v>
      </c>
      <c r="B62" s="86" t="s">
        <v>53</v>
      </c>
      <c r="C62" s="92"/>
      <c r="D62" s="66">
        <v>572570.68999999994</v>
      </c>
      <c r="E62" s="91">
        <f>D62/4*2</f>
        <v>286285.34499999997</v>
      </c>
      <c r="F62" s="84">
        <f>D62/4*3</f>
        <v>429428.01749999996</v>
      </c>
    </row>
    <row r="63" spans="1:6" ht="30" x14ac:dyDescent="0.2">
      <c r="A63" s="81">
        <v>17</v>
      </c>
      <c r="B63" s="93" t="s">
        <v>180</v>
      </c>
      <c r="C63" s="92"/>
      <c r="D63" s="85">
        <v>0</v>
      </c>
      <c r="E63" s="85">
        <v>0</v>
      </c>
      <c r="F63" s="85">
        <v>0</v>
      </c>
    </row>
    <row r="64" spans="1:6" x14ac:dyDescent="0.2">
      <c r="A64" s="85">
        <v>18</v>
      </c>
      <c r="B64" s="86" t="s">
        <v>54</v>
      </c>
      <c r="C64" s="92"/>
      <c r="D64" s="85">
        <v>0</v>
      </c>
      <c r="E64" s="85">
        <v>0</v>
      </c>
      <c r="F64" s="85">
        <v>0</v>
      </c>
    </row>
    <row r="65" spans="1:6" ht="75" x14ac:dyDescent="0.2">
      <c r="A65" s="81">
        <v>19</v>
      </c>
      <c r="B65" s="89" t="s">
        <v>186</v>
      </c>
      <c r="C65" s="90" t="s">
        <v>189</v>
      </c>
      <c r="D65" s="91">
        <f>D66+D67+D68+D69+D70</f>
        <v>1593</v>
      </c>
      <c r="E65" s="91">
        <f>E66+E67+E68+E69+E70</f>
        <v>796.5</v>
      </c>
      <c r="F65" s="91">
        <f>F66+F67+F68+F69+F70</f>
        <v>1194.75</v>
      </c>
    </row>
    <row r="66" spans="1:6" x14ac:dyDescent="0.2">
      <c r="A66" s="85">
        <v>20</v>
      </c>
      <c r="B66" s="86" t="s">
        <v>51</v>
      </c>
      <c r="C66" s="92"/>
      <c r="D66" s="85">
        <v>0</v>
      </c>
      <c r="E66" s="85">
        <v>0</v>
      </c>
      <c r="F66" s="85">
        <v>0</v>
      </c>
    </row>
    <row r="67" spans="1:6" x14ac:dyDescent="0.2">
      <c r="A67" s="81">
        <v>21</v>
      </c>
      <c r="B67" s="86" t="s">
        <v>52</v>
      </c>
      <c r="C67" s="92"/>
      <c r="D67" s="85">
        <v>0</v>
      </c>
      <c r="E67" s="85">
        <v>0</v>
      </c>
      <c r="F67" s="85">
        <v>0</v>
      </c>
    </row>
    <row r="68" spans="1:6" x14ac:dyDescent="0.2">
      <c r="A68" s="85">
        <v>22</v>
      </c>
      <c r="B68" s="86" t="s">
        <v>53</v>
      </c>
      <c r="C68" s="92"/>
      <c r="D68" s="73">
        <v>1593</v>
      </c>
      <c r="E68" s="116">
        <f>D68/4*2</f>
        <v>796.5</v>
      </c>
      <c r="F68" s="116">
        <f>D68/4*3</f>
        <v>1194.75</v>
      </c>
    </row>
    <row r="69" spans="1:6" ht="30" x14ac:dyDescent="0.2">
      <c r="A69" s="81">
        <v>23</v>
      </c>
      <c r="B69" s="93" t="s">
        <v>180</v>
      </c>
      <c r="C69" s="92"/>
      <c r="D69" s="85">
        <v>0</v>
      </c>
      <c r="E69" s="85">
        <v>0</v>
      </c>
      <c r="F69" s="85">
        <v>0</v>
      </c>
    </row>
    <row r="70" spans="1:6" x14ac:dyDescent="0.2">
      <c r="A70" s="85">
        <v>24</v>
      </c>
      <c r="B70" s="86" t="s">
        <v>54</v>
      </c>
      <c r="C70" s="92"/>
      <c r="D70" s="85">
        <v>0</v>
      </c>
      <c r="E70" s="85">
        <v>0</v>
      </c>
      <c r="F70" s="85">
        <v>0</v>
      </c>
    </row>
  </sheetData>
  <autoFilter ref="A16:AF20"/>
  <mergeCells count="23">
    <mergeCell ref="A47:K47"/>
    <mergeCell ref="A48:K48"/>
    <mergeCell ref="A50:A51"/>
    <mergeCell ref="B50:B51"/>
    <mergeCell ref="C50:C51"/>
    <mergeCell ref="D50:F50"/>
    <mergeCell ref="G3:J5"/>
    <mergeCell ref="A8:K8"/>
    <mergeCell ref="A9:K9"/>
    <mergeCell ref="A13:A14"/>
    <mergeCell ref="B13:B14"/>
    <mergeCell ref="C13:C14"/>
    <mergeCell ref="K13:K14"/>
    <mergeCell ref="D13:J13"/>
    <mergeCell ref="A10:K11"/>
    <mergeCell ref="L24:M24"/>
    <mergeCell ref="L25:M25"/>
    <mergeCell ref="A44:K44"/>
    <mergeCell ref="A45:K45"/>
    <mergeCell ref="A46:K46"/>
    <mergeCell ref="L26:M26"/>
    <mergeCell ref="L27:M27"/>
    <mergeCell ref="L29:M29"/>
  </mergeCells>
  <phoneticPr fontId="0" type="noConversion"/>
  <printOptions horizontalCentered="1"/>
  <pageMargins left="0.78740157480314965" right="0.78740157480314965" top="1.1811023622047245" bottom="0.59055118110236227" header="0" footer="0"/>
  <pageSetup paperSize="9" scale="73" firstPageNumber="5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ColWidth="9.140625"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141</v>
      </c>
    </row>
    <row r="3" spans="1:4" ht="18.75" x14ac:dyDescent="0.3">
      <c r="A3" s="32"/>
      <c r="B3" s="33" t="s">
        <v>142</v>
      </c>
    </row>
    <row r="4" spans="1:4" ht="18.75" x14ac:dyDescent="0.3">
      <c r="A4" s="32"/>
      <c r="B4" s="33" t="s">
        <v>143</v>
      </c>
    </row>
    <row r="5" spans="1:4" ht="18.75" x14ac:dyDescent="0.3">
      <c r="A5" s="32"/>
      <c r="B5" s="33" t="s">
        <v>144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38" t="s">
        <v>99</v>
      </c>
      <c r="B10" s="138"/>
      <c r="C10" s="11"/>
      <c r="D10" s="6"/>
    </row>
    <row r="11" spans="1:4" x14ac:dyDescent="0.25">
      <c r="A11" s="138" t="s">
        <v>100</v>
      </c>
      <c r="B11" s="138"/>
      <c r="C11" s="11"/>
      <c r="D11" s="6"/>
    </row>
    <row r="12" spans="1:4" x14ac:dyDescent="0.25">
      <c r="A12" s="138" t="s">
        <v>101</v>
      </c>
      <c r="B12" s="138"/>
      <c r="C12" s="11"/>
      <c r="D12" s="6"/>
    </row>
    <row r="13" spans="1:4" x14ac:dyDescent="0.25">
      <c r="A13" s="37" t="s">
        <v>102</v>
      </c>
      <c r="B13" s="37"/>
      <c r="C13" s="11"/>
      <c r="D13" s="6"/>
    </row>
    <row r="14" spans="1:4" x14ac:dyDescent="0.25">
      <c r="A14" s="138" t="s">
        <v>40</v>
      </c>
      <c r="B14" s="138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103</v>
      </c>
      <c r="B16" s="39" t="s">
        <v>154</v>
      </c>
      <c r="C16" s="6"/>
      <c r="D16" s="6"/>
    </row>
    <row r="17" spans="1:4" ht="137.25" customHeight="1" x14ac:dyDescent="0.25">
      <c r="A17" s="40" t="s">
        <v>104</v>
      </c>
      <c r="B17" s="41" t="s">
        <v>152</v>
      </c>
      <c r="C17" s="6"/>
      <c r="D17" s="6"/>
    </row>
    <row r="18" spans="1:4" ht="105.75" customHeight="1" x14ac:dyDescent="0.25">
      <c r="A18" s="40" t="s">
        <v>105</v>
      </c>
      <c r="B18" s="41" t="s">
        <v>153</v>
      </c>
      <c r="C18" s="6"/>
      <c r="D18" s="6"/>
    </row>
    <row r="19" spans="1:4" ht="94.5" customHeight="1" thickBot="1" x14ac:dyDescent="0.3">
      <c r="A19" s="42" t="s">
        <v>107</v>
      </c>
      <c r="B19" s="43" t="s">
        <v>109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111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ColWidth="9.140625"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98</v>
      </c>
    </row>
    <row r="3" spans="1:15" ht="18.75" x14ac:dyDescent="0.3">
      <c r="J3" s="31" t="s">
        <v>139</v>
      </c>
    </row>
    <row r="4" spans="1:15" ht="18.75" x14ac:dyDescent="0.3">
      <c r="J4" s="31" t="s">
        <v>37</v>
      </c>
    </row>
    <row r="5" spans="1:15" ht="18.75" x14ac:dyDescent="0.3">
      <c r="J5" s="31" t="s">
        <v>145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59</v>
      </c>
    </row>
    <row r="11" spans="1:15" x14ac:dyDescent="0.25">
      <c r="G11" s="10" t="s">
        <v>60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39" t="s">
        <v>146</v>
      </c>
      <c r="B16" s="139" t="s">
        <v>61</v>
      </c>
      <c r="C16" s="139" t="s">
        <v>62</v>
      </c>
      <c r="D16" s="139" t="s">
        <v>63</v>
      </c>
      <c r="E16" s="139" t="s">
        <v>64</v>
      </c>
      <c r="F16" s="139"/>
      <c r="G16" s="139" t="s">
        <v>65</v>
      </c>
      <c r="H16" s="139"/>
      <c r="I16" s="139" t="s">
        <v>66</v>
      </c>
      <c r="J16" s="139"/>
      <c r="K16" s="139"/>
      <c r="L16" s="139"/>
      <c r="M16" s="139"/>
      <c r="N16" s="139"/>
      <c r="O16" s="139"/>
    </row>
    <row r="17" spans="1:15" ht="24" customHeight="1" x14ac:dyDescent="0.25">
      <c r="A17" s="139"/>
      <c r="B17" s="139"/>
      <c r="C17" s="139"/>
      <c r="D17" s="139"/>
      <c r="E17" s="139" t="s">
        <v>67</v>
      </c>
      <c r="F17" s="139" t="s">
        <v>68</v>
      </c>
      <c r="G17" s="139" t="s">
        <v>69</v>
      </c>
      <c r="H17" s="139" t="s">
        <v>70</v>
      </c>
      <c r="I17" s="139" t="s">
        <v>71</v>
      </c>
      <c r="J17" s="18" t="s">
        <v>72</v>
      </c>
      <c r="K17" s="18" t="s">
        <v>74</v>
      </c>
      <c r="L17" s="18" t="s">
        <v>76</v>
      </c>
      <c r="M17" s="139" t="s">
        <v>147</v>
      </c>
      <c r="N17" s="139" t="s">
        <v>148</v>
      </c>
      <c r="O17" s="139" t="s">
        <v>149</v>
      </c>
    </row>
    <row r="18" spans="1:15" ht="95.25" customHeight="1" x14ac:dyDescent="0.25">
      <c r="A18" s="139"/>
      <c r="B18" s="139"/>
      <c r="C18" s="139"/>
      <c r="D18" s="139"/>
      <c r="E18" s="139"/>
      <c r="F18" s="139"/>
      <c r="G18" s="139"/>
      <c r="H18" s="139"/>
      <c r="I18" s="139"/>
      <c r="J18" s="18" t="s">
        <v>73</v>
      </c>
      <c r="K18" s="18" t="s">
        <v>75</v>
      </c>
      <c r="L18" s="18" t="s">
        <v>77</v>
      </c>
      <c r="M18" s="139"/>
      <c r="N18" s="139"/>
      <c r="O18" s="139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78</v>
      </c>
      <c r="C20" s="19" t="s">
        <v>79</v>
      </c>
      <c r="D20" s="19" t="s">
        <v>140</v>
      </c>
      <c r="E20" s="19"/>
      <c r="F20" s="19"/>
      <c r="G20" s="18" t="s">
        <v>80</v>
      </c>
      <c r="H20" s="18" t="s">
        <v>56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81</v>
      </c>
      <c r="C21" s="24" t="s">
        <v>79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51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52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53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54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82</v>
      </c>
      <c r="C26" s="19" t="s">
        <v>83</v>
      </c>
      <c r="D26" s="19" t="s">
        <v>140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84</v>
      </c>
      <c r="C27" s="24"/>
      <c r="D27" s="24"/>
      <c r="E27" s="25">
        <v>26035</v>
      </c>
      <c r="F27" s="25">
        <v>26035</v>
      </c>
      <c r="G27" s="25" t="s">
        <v>55</v>
      </c>
      <c r="H27" s="25" t="s">
        <v>55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51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52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53</v>
      </c>
      <c r="C30" s="19"/>
      <c r="D30" s="19"/>
      <c r="E30" s="18">
        <v>26035</v>
      </c>
      <c r="F30" s="18">
        <v>26035</v>
      </c>
      <c r="G30" s="18" t="s">
        <v>55</v>
      </c>
      <c r="H30" s="18" t="s">
        <v>55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54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85</v>
      </c>
      <c r="C32" s="19" t="s">
        <v>86</v>
      </c>
      <c r="D32" s="19" t="s">
        <v>140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87</v>
      </c>
      <c r="C33" s="24"/>
      <c r="D33" s="24"/>
      <c r="E33" s="25">
        <v>35773</v>
      </c>
      <c r="F33" s="25">
        <v>35773</v>
      </c>
      <c r="G33" s="25" t="s">
        <v>55</v>
      </c>
      <c r="H33" s="25" t="s">
        <v>57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51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52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53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54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88</v>
      </c>
      <c r="C38" s="19" t="s">
        <v>89</v>
      </c>
      <c r="D38" s="19" t="s">
        <v>140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90</v>
      </c>
      <c r="C39" s="24"/>
      <c r="D39" s="24"/>
      <c r="E39" s="25">
        <v>331963.12</v>
      </c>
      <c r="F39" s="25">
        <v>331963.12</v>
      </c>
      <c r="G39" s="25" t="s">
        <v>91</v>
      </c>
      <c r="H39" s="25" t="s">
        <v>58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51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52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53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54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92</v>
      </c>
      <c r="C44" s="19" t="s">
        <v>93</v>
      </c>
      <c r="D44" s="19" t="s">
        <v>140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94</v>
      </c>
      <c r="C45" s="24"/>
      <c r="D45" s="24"/>
      <c r="E45" s="25">
        <v>426267</v>
      </c>
      <c r="F45" s="25">
        <v>507431.8</v>
      </c>
      <c r="G45" s="25" t="s">
        <v>91</v>
      </c>
      <c r="H45" s="25" t="s">
        <v>58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51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52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53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54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95</v>
      </c>
      <c r="C50" s="19" t="s">
        <v>79</v>
      </c>
      <c r="D50" s="19" t="s">
        <v>140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96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52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53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54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97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51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52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53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54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111</v>
      </c>
    </row>
  </sheetData>
  <mergeCells count="15">
    <mergeCell ref="I17:I18"/>
    <mergeCell ref="M17:M18"/>
    <mergeCell ref="N17:N18"/>
    <mergeCell ref="O17:O18"/>
    <mergeCell ref="G16:H16"/>
    <mergeCell ref="I16:O16"/>
    <mergeCell ref="G17:G18"/>
    <mergeCell ref="H17:H18"/>
    <mergeCell ref="E16:F16"/>
    <mergeCell ref="A16:A18"/>
    <mergeCell ref="B16:B18"/>
    <mergeCell ref="C16:C18"/>
    <mergeCell ref="D16:D18"/>
    <mergeCell ref="E17:E18"/>
    <mergeCell ref="F17:F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ColWidth="9.140625"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141</v>
      </c>
    </row>
    <row r="3" spans="1:4" ht="18.75" x14ac:dyDescent="0.3">
      <c r="A3" s="6"/>
      <c r="B3" s="31" t="s">
        <v>142</v>
      </c>
    </row>
    <row r="4" spans="1:4" ht="18.75" x14ac:dyDescent="0.3">
      <c r="A4" s="6"/>
      <c r="B4" s="31" t="s">
        <v>143</v>
      </c>
    </row>
    <row r="5" spans="1:4" ht="18.75" x14ac:dyDescent="0.3">
      <c r="A5" s="6"/>
      <c r="B5" s="31" t="s">
        <v>144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40" t="s">
        <v>99</v>
      </c>
      <c r="B10" s="140"/>
      <c r="C10" s="11"/>
      <c r="D10" s="6"/>
    </row>
    <row r="11" spans="1:4" x14ac:dyDescent="0.25">
      <c r="A11" s="140" t="s">
        <v>100</v>
      </c>
      <c r="B11" s="140"/>
      <c r="C11" s="11"/>
      <c r="D11" s="6"/>
    </row>
    <row r="12" spans="1:4" x14ac:dyDescent="0.25">
      <c r="A12" s="140" t="s">
        <v>101</v>
      </c>
      <c r="B12" s="140"/>
      <c r="C12" s="11"/>
      <c r="D12" s="6"/>
    </row>
    <row r="13" spans="1:4" x14ac:dyDescent="0.25">
      <c r="A13" s="11" t="s">
        <v>102</v>
      </c>
      <c r="B13" s="11"/>
      <c r="C13" s="11"/>
      <c r="D13" s="6"/>
    </row>
    <row r="14" spans="1:4" x14ac:dyDescent="0.25">
      <c r="A14" s="140" t="s">
        <v>40</v>
      </c>
      <c r="B14" s="140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103</v>
      </c>
      <c r="B16" s="13" t="s">
        <v>110</v>
      </c>
      <c r="C16" s="6"/>
      <c r="D16" s="6"/>
    </row>
    <row r="17" spans="1:4" ht="137.25" customHeight="1" x14ac:dyDescent="0.25">
      <c r="A17" s="14" t="s">
        <v>104</v>
      </c>
      <c r="B17" s="15" t="s">
        <v>108</v>
      </c>
      <c r="C17" s="6"/>
      <c r="D17" s="6"/>
    </row>
    <row r="18" spans="1:4" ht="105.75" customHeight="1" x14ac:dyDescent="0.25">
      <c r="A18" s="14" t="s">
        <v>105</v>
      </c>
      <c r="B18" s="15" t="s">
        <v>106</v>
      </c>
      <c r="C18" s="6"/>
      <c r="D18" s="6"/>
    </row>
    <row r="19" spans="1:4" ht="94.5" customHeight="1" thickBot="1" x14ac:dyDescent="0.3">
      <c r="A19" s="16" t="s">
        <v>107</v>
      </c>
      <c r="B19" s="17" t="s">
        <v>109</v>
      </c>
      <c r="C19" s="6"/>
      <c r="D19" s="6"/>
    </row>
    <row r="20" spans="1:4" ht="75" customHeight="1" x14ac:dyDescent="0.25"/>
    <row r="21" spans="1:4" ht="18.75" x14ac:dyDescent="0.3">
      <c r="A21" s="8" t="s">
        <v>111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Sheet1</vt:lpstr>
      <vt:lpstr>прил.3</vt:lpstr>
      <vt:lpstr>прил 5</vt:lpstr>
      <vt:lpstr>прил 3.1</vt:lpstr>
      <vt:lpstr>прил 4</vt:lpstr>
      <vt:lpstr>'прил 3.1'!Заголовки_для_печати</vt:lpstr>
      <vt:lpstr>прил.3!Заголовки_для_печати</vt:lpstr>
      <vt:lpstr>прил.3!Область_печати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2024-06-26T08:23:47Z</cp:lastPrinted>
  <dcterms:created xsi:type="dcterms:W3CDTF">2015-12-22T06:12:46Z</dcterms:created>
  <dcterms:modified xsi:type="dcterms:W3CDTF">2024-10-29T09:50:47Z</dcterms:modified>
</cp:coreProperties>
</file>