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0" i="1" l="1"/>
  <c r="H113" i="1"/>
  <c r="H14" i="1" l="1"/>
  <c r="I29" i="1" l="1"/>
  <c r="I164" i="1"/>
  <c r="J308" i="1" l="1"/>
  <c r="H302" i="1" l="1"/>
  <c r="H278" i="1" l="1"/>
  <c r="F312" i="1" l="1"/>
  <c r="H308" i="1"/>
  <c r="F318" i="1"/>
  <c r="F317" i="1"/>
  <c r="F316" i="1"/>
  <c r="F315" i="1"/>
  <c r="F314" i="1"/>
  <c r="J314" i="1" s="1"/>
  <c r="F311" i="1"/>
  <c r="F310" i="1"/>
  <c r="F309" i="1"/>
  <c r="F307" i="1"/>
  <c r="F306" i="1"/>
  <c r="F305" i="1"/>
  <c r="F304" i="1"/>
  <c r="F302" i="1"/>
  <c r="F301" i="1"/>
  <c r="F300" i="1"/>
  <c r="F298" i="1"/>
  <c r="F297" i="1"/>
  <c r="F296" i="1"/>
  <c r="F295" i="1"/>
  <c r="F294" i="1"/>
  <c r="F292" i="1"/>
  <c r="J292" i="1" s="1"/>
  <c r="F291" i="1"/>
  <c r="F289" i="1"/>
  <c r="F288" i="1"/>
  <c r="F287" i="1"/>
  <c r="F286" i="1"/>
  <c r="F285" i="1"/>
  <c r="F284" i="1"/>
  <c r="F282" i="1"/>
  <c r="F281" i="1"/>
  <c r="F279" i="1"/>
  <c r="J316" i="1"/>
  <c r="H313" i="1"/>
  <c r="J306" i="1"/>
  <c r="H303" i="1"/>
  <c r="J301" i="1"/>
  <c r="J299" i="1" s="1"/>
  <c r="H299" i="1"/>
  <c r="H293" i="1"/>
  <c r="H290" i="1"/>
  <c r="J289" i="1"/>
  <c r="J288" i="1"/>
  <c r="H283" i="1"/>
  <c r="F308" i="1" l="1"/>
  <c r="F313" i="1"/>
  <c r="F303" i="1"/>
  <c r="J303" i="1" s="1"/>
  <c r="J277" i="1" s="1"/>
  <c r="F299" i="1"/>
  <c r="F293" i="1"/>
  <c r="F290" i="1"/>
  <c r="F283" i="1"/>
  <c r="H277" i="1"/>
  <c r="J53" i="1" l="1"/>
  <c r="I53" i="1"/>
  <c r="J65" i="1"/>
  <c r="I65" i="1"/>
  <c r="J23" i="1"/>
  <c r="I23" i="1"/>
  <c r="J257" i="1" l="1"/>
  <c r="I257" i="1"/>
  <c r="J191" i="1"/>
  <c r="I191" i="1"/>
  <c r="H257" i="1" l="1"/>
  <c r="H221" i="1"/>
  <c r="H215" i="1"/>
  <c r="H140" i="1"/>
  <c r="H107" i="1"/>
  <c r="H104" i="1"/>
  <c r="F280" i="1"/>
  <c r="F278" i="1" s="1"/>
  <c r="F277" i="1" s="1"/>
  <c r="G224" i="1"/>
  <c r="G113" i="1"/>
  <c r="G107" i="1" s="1"/>
  <c r="G110" i="1"/>
  <c r="H164" i="1" l="1"/>
  <c r="H197" i="1" l="1"/>
  <c r="H194" i="1"/>
  <c r="I194" i="1"/>
  <c r="I197" i="1" l="1"/>
  <c r="J197" i="1"/>
  <c r="E197" i="1"/>
  <c r="J194" i="1"/>
  <c r="E194" i="1"/>
  <c r="D223" i="1" l="1"/>
  <c r="D222" i="1"/>
  <c r="D221" i="1"/>
  <c r="D220" i="1"/>
  <c r="D219" i="1"/>
  <c r="D218" i="1"/>
  <c r="E224" i="1"/>
  <c r="F224" i="1"/>
  <c r="H224" i="1"/>
  <c r="I224" i="1"/>
  <c r="J224" i="1"/>
  <c r="D225" i="1"/>
  <c r="D226" i="1"/>
  <c r="E227" i="1"/>
  <c r="F227" i="1"/>
  <c r="H227" i="1"/>
  <c r="I227" i="1"/>
  <c r="J227" i="1"/>
  <c r="D228" i="1"/>
  <c r="D229" i="1"/>
  <c r="D217" i="1"/>
  <c r="D224" i="1" l="1"/>
  <c r="G251" i="1"/>
  <c r="G248" i="1"/>
  <c r="G200" i="1"/>
  <c r="G194" i="1" l="1"/>
  <c r="G149" i="1"/>
  <c r="G215" i="1" l="1"/>
  <c r="G257" i="1"/>
  <c r="G239" i="1"/>
  <c r="G209" i="1"/>
  <c r="G173" i="1"/>
  <c r="G170" i="1"/>
  <c r="D227" i="1" l="1"/>
  <c r="G227" i="1"/>
  <c r="G197" i="1"/>
  <c r="G146" i="1"/>
  <c r="G140" i="1" s="1"/>
  <c r="G143" i="1"/>
  <c r="D149" i="1" l="1"/>
  <c r="D113" i="1" l="1"/>
  <c r="D110" i="1"/>
  <c r="G164" i="1" l="1"/>
  <c r="G104" i="1" l="1"/>
  <c r="F215" i="1" l="1"/>
  <c r="F197" i="1" s="1"/>
  <c r="D197" i="1" s="1"/>
  <c r="F212" i="1"/>
  <c r="F194" i="1" s="1"/>
  <c r="D194" i="1" s="1"/>
  <c r="F143" i="1"/>
  <c r="F44" i="1" l="1"/>
  <c r="F47" i="1"/>
  <c r="F107" i="1" l="1"/>
  <c r="F104" i="1"/>
  <c r="D21" i="1" l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5" i="1"/>
  <c r="D46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7" i="1"/>
  <c r="D88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5" i="1"/>
  <c r="D106" i="1"/>
  <c r="D108" i="1"/>
  <c r="D109" i="1"/>
  <c r="D111" i="1"/>
  <c r="D112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1" i="1"/>
  <c r="D142" i="1"/>
  <c r="D144" i="1"/>
  <c r="D145" i="1"/>
  <c r="D146" i="1"/>
  <c r="D147" i="1"/>
  <c r="D148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5" i="1"/>
  <c r="D166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8" i="1"/>
  <c r="D199" i="1"/>
  <c r="D201" i="1"/>
  <c r="D202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0" i="1"/>
  <c r="H89" i="1"/>
  <c r="H86" i="1"/>
  <c r="E89" i="1" l="1"/>
  <c r="F89" i="1"/>
  <c r="G89" i="1"/>
  <c r="I89" i="1"/>
  <c r="J89" i="1"/>
  <c r="E86" i="1"/>
  <c r="F86" i="1"/>
  <c r="G86" i="1"/>
  <c r="I86" i="1"/>
  <c r="J86" i="1"/>
  <c r="D89" i="1" l="1"/>
  <c r="D86" i="1"/>
  <c r="E104" i="1"/>
  <c r="E107" i="1" l="1"/>
  <c r="E140" i="1"/>
  <c r="F140" i="1"/>
  <c r="I140" i="1"/>
  <c r="J140" i="1"/>
  <c r="E143" i="1"/>
  <c r="E11" i="1" s="1"/>
  <c r="E8" i="1" s="1"/>
  <c r="H143" i="1"/>
  <c r="I143" i="1"/>
  <c r="J143" i="1"/>
  <c r="D143" i="1" l="1"/>
  <c r="D140" i="1"/>
  <c r="E47" i="1" l="1"/>
  <c r="E44" i="1"/>
  <c r="J17" i="1" l="1"/>
  <c r="E195" i="1" l="1"/>
  <c r="D195" i="1" s="1"/>
  <c r="E196" i="1"/>
  <c r="D196" i="1" s="1"/>
  <c r="E14" i="1" l="1"/>
  <c r="F167" i="1"/>
  <c r="G167" i="1"/>
  <c r="H167" i="1"/>
  <c r="I167" i="1"/>
  <c r="J167" i="1"/>
  <c r="E167" i="1"/>
  <c r="F164" i="1"/>
  <c r="J164" i="1"/>
  <c r="E164" i="1"/>
  <c r="I107" i="1"/>
  <c r="J107" i="1"/>
  <c r="D107" i="1" s="1"/>
  <c r="I104" i="1"/>
  <c r="D104" i="1" s="1"/>
  <c r="J104" i="1"/>
  <c r="G47" i="1"/>
  <c r="H47" i="1"/>
  <c r="I47" i="1"/>
  <c r="J47" i="1"/>
  <c r="G44" i="1"/>
  <c r="H44" i="1"/>
  <c r="I44" i="1"/>
  <c r="J44" i="1"/>
  <c r="I17" i="1"/>
  <c r="G17" i="1"/>
  <c r="H17" i="1"/>
  <c r="G14" i="1"/>
  <c r="I14" i="1"/>
  <c r="J14" i="1"/>
  <c r="F14" i="1"/>
  <c r="E17" i="1"/>
  <c r="F17" i="1"/>
  <c r="J11" i="1" l="1"/>
  <c r="J8" i="1" s="1"/>
  <c r="G11" i="1"/>
  <c r="G8" i="1" s="1"/>
  <c r="I11" i="1"/>
  <c r="I8" i="1" s="1"/>
  <c r="H11" i="1"/>
  <c r="F11" i="1"/>
  <c r="F8" i="1" s="1"/>
  <c r="D47" i="1"/>
  <c r="D44" i="1"/>
  <c r="D17" i="1"/>
  <c r="D14" i="1"/>
  <c r="D18" i="1"/>
  <c r="D19" i="1"/>
  <c r="D12" i="1"/>
  <c r="D13" i="1"/>
  <c r="D15" i="1"/>
  <c r="D16" i="1"/>
  <c r="D10" i="1"/>
  <c r="D9" i="1"/>
  <c r="H8" i="1" l="1"/>
  <c r="D8" i="1" s="1"/>
  <c r="D11" i="1"/>
</calcChain>
</file>

<file path=xl/sharedStrings.xml><?xml version="1.0" encoding="utf-8"?>
<sst xmlns="http://schemas.openxmlformats.org/spreadsheetml/2006/main" count="430" uniqueCount="153">
  <si>
    <t>N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</si>
  <si>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</si>
  <si>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руб.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</si>
  <si>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</si>
  <si>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</si>
  <si>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</si>
  <si>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</si>
  <si>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</si>
  <si>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 финансирования</t>
  </si>
  <si>
    <t>внебюджетные источники</t>
  </si>
  <si>
    <t>Номера целевых показателей, на достижение которых направлены мероприятия</t>
  </si>
  <si>
    <t>5.4.1</t>
  </si>
  <si>
    <t xml:space="preserve">Мероприятие 1: Техническая инвентаризация и кадастровые работы, всего, в том числе: </t>
  </si>
  <si>
    <t>Мероприятие 1.1: Межевание, техническая инвентаризация и паспортизация, кадастровые работы, в отношении  автодорог городского округа Первоуральск</t>
  </si>
  <si>
    <t>Мероприятие 1.4: Техническая инвентаризация и кадастровые работы в отношении бесхозяйного имущества. Получение сведений о наличии собственников</t>
  </si>
  <si>
    <t>Мероприятие 2.1:  Определение рыночной стоимости, муниципального имущества, находящегося в казне городского округа Первоуральск</t>
  </si>
  <si>
    <t>Мероприятие  2.2: Рыночная оценка сформированных земельных участков, подлежащих предоставлению под жилищное строительство и иные виды разрешенного использования</t>
  </si>
  <si>
    <t>Мероприятие 2.3: Определение рыночной стоимости размера возмещения жилых и не жилых помещений, расположенных в многоквартирных домах, признанных аварийными и подлежащих сносу</t>
  </si>
  <si>
    <t>Мероприятие 2.4: Определение рыночной стоимости объектов, планируемых к приобретению в муниципальную собственность</t>
  </si>
  <si>
    <t>Мероприятие 3.1: Публикация, объявления, изготовление материалов рекламного характера, презентации</t>
  </si>
  <si>
    <t>Мероприятие 3.2: Изготовление материалов рекламного характера, монтаж, демонтаж, размещение рекламной продукции</t>
  </si>
  <si>
    <t>Мероприятие 4: Капитальный и текущий ремонт объектов муниципального нежилого, жилого фонда, демонтаж нестационарных объектов, незаконных и самовольных объектов, рекламных конструкций, ветхих и аварийных нежилых зданий, сооружений, всего, в том числе:</t>
  </si>
  <si>
    <t>Мероприятие 4.1: Капитальный и текущий ремонт объектов муниципального жилого фонда, составление проектно-сметной документации и ремонт жилых помещений, свободных от прав третьих лиц, планируемых для предоставления гражданам в соответствии с Жилищным кодексом РФ</t>
  </si>
  <si>
    <t>Мероприятие 4.2: Демонтаж незаконно установленных рекламных конструкций</t>
  </si>
  <si>
    <t>Мероприятие 4.3: Демонтаж нестационарных объектов, иных незаконных и самовольных зданий, сооружений</t>
  </si>
  <si>
    <t>Мероприятие 4.4: Демонтаж ветхих и аварийных нежилых зданий, находящихся в муниципальной собственности</t>
  </si>
  <si>
    <t>Мероприятие 5: Судебные издержки, госпошлина,  оплата НДС, всего, в том числе:</t>
  </si>
  <si>
    <t>Мероприятие 5.1: Судебные издержки, госпошлина, оплата по исполнительным листам по жилищным спорам</t>
  </si>
  <si>
    <t>Мероприятие 5.2: Судебные издержки, госпошлина, оплата по исполнительным листам по иным имущественным спорам</t>
  </si>
  <si>
    <t>Мероприятие 5.3: Оплата НДС</t>
  </si>
  <si>
    <t>Мероприятие 6: Межевание, формирование земельных участков, всего, в том числе:</t>
  </si>
  <si>
    <t>Мероприятие 6.1: Межевание земельных участков, являющихся объектами налогооблажения земельным налогом, в общей площади территории городского округа (муниципального района), выделяемых под жилищное строительство и иные виды разрешенного использования согласно Градостроительному кодексу РФ</t>
  </si>
  <si>
    <t>Мероприятие 6.2: Формирование земельных участков для предоставления в собственность в соответствии с законодательством</t>
  </si>
  <si>
    <t>Мероприятие 6.3: Межевание земельных участков под городскими лесами, лесоустройство</t>
  </si>
  <si>
    <t>Мероприятие 7: Обеспечение деятельности учреждения в сфере землепользования</t>
  </si>
  <si>
    <t>Мероприятие 8: Приобретение объектов в муниципальную собственность, реконструкция, модернизация объектов муниципальной собственности, всего, в том числе:</t>
  </si>
  <si>
    <t>Мероприятие 8.1: Приобретение жилых помещений для нуждающихся в улучшении жилищных условий, состоящие на учете очередности по городскому округу Первоуральск</t>
  </si>
  <si>
    <t>Мероприятие 8.2: Приобретение жилых помещений</t>
  </si>
  <si>
    <t>Мероприятие 8.3: Приобретение нежилых помещений, зданий. Реконструкция, модернизация объектов муниципальной собственности</t>
  </si>
  <si>
    <t>Мероприятие 1.2:  Техническая инвентаризация и кадастровые работы в отношении объектов коммунальной инфраструктуры</t>
  </si>
  <si>
    <t xml:space="preserve">Мероприятие 2: Определение рыночной стоимости, получение справочной информации,  всего, в том числе:  </t>
  </si>
  <si>
    <t>КУИ, ФУ Администрации городского округа Первоуральск</t>
  </si>
  <si>
    <t>КУИ, ПМУ «УКС»</t>
  </si>
  <si>
    <t>Мероприятие 9: Проведение работ в отношении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образование, всего, в том числе:</t>
  </si>
  <si>
    <t xml:space="preserve">Мероприятие 9.1: Погашение задолженности при реорганизации, ликвидации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образование. Услуги ликвидатора.  </t>
  </si>
  <si>
    <t>Мероприятие 9.2: Проведение аудиторской проверки бухгалтерской (финансовой) отчетности муниципальных унитарных предприятий городского округа Первоуральск</t>
  </si>
  <si>
    <t>Мероприятие 9.3: Увеличение уставного фонда муниципальных унитарных предприятий</t>
  </si>
  <si>
    <t>Мероприятие 10: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</si>
  <si>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Мероприятие 11: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t>
  </si>
  <si>
    <t>ПМКУ "УПСОМСиМУ"</t>
  </si>
  <si>
    <t>КУИ</t>
  </si>
  <si>
    <t>ПМКУ "КАДАСТРОВАЯ ПАЛАТА"</t>
  </si>
  <si>
    <t>2.1.2</t>
  </si>
  <si>
    <t>2.3.6</t>
  </si>
  <si>
    <t>2.2.3</t>
  </si>
  <si>
    <t>ПМУ "УКС", ПМБУК "ЦКС"</t>
  </si>
  <si>
    <t>1.1.1</t>
  </si>
  <si>
    <t>1.1.2</t>
  </si>
  <si>
    <t>2.1.1</t>
  </si>
  <si>
    <t>2.3.2</t>
  </si>
  <si>
    <t>6.1.1</t>
  </si>
  <si>
    <t>1.1.4</t>
  </si>
  <si>
    <t>2.2.1</t>
  </si>
  <si>
    <t>3.1.1</t>
  </si>
  <si>
    <t>5.1.1</t>
  </si>
  <si>
    <t>5.1.2</t>
  </si>
  <si>
    <t>2.2.2</t>
  </si>
  <si>
    <t>2.2.4</t>
  </si>
  <si>
    <t>2.3.1</t>
  </si>
  <si>
    <t>2.3.4</t>
  </si>
  <si>
    <t>2.3.5</t>
  </si>
  <si>
    <t>4.1.1</t>
  </si>
  <si>
    <t>5.5.1</t>
  </si>
  <si>
    <t>5.6.2, 5.6.1</t>
  </si>
  <si>
    <t>5.1.3</t>
  </si>
  <si>
    <t>5.2.1</t>
  </si>
  <si>
    <t>5.3.1</t>
  </si>
  <si>
    <t xml:space="preserve">Мероприятие 1.3:Техническая инвентаризация и кадастровые работы в отношении муниципального имущества. Получение сведений о наличии собственников, и иной документации в отношении муниципальных прав, муниципального имущества </t>
  </si>
  <si>
    <t>Мероприятие 2.5: Определение рыночной стоимости недвижимого имущества, в том числе земельных участков, находящихся в муниципальной, частной  собственности, с целью определения кадастровой стоимости</t>
  </si>
  <si>
    <t xml:space="preserve">Раздел 3. План мероприятий по выполнению муниципальной программы 
«Управление муниципальной собственностью и земельными ресурсами, расположенными на территории городского округа Первоуральск на 2021 - 2026 годы»
</t>
  </si>
  <si>
    <t>Ответсвенный исполнитель мероприятия</t>
  </si>
  <si>
    <t>11</t>
  </si>
  <si>
    <t>первый год</t>
  </si>
  <si>
    <t>второй год</t>
  </si>
  <si>
    <t>третий год</t>
  </si>
  <si>
    <t>четвертый год</t>
  </si>
  <si>
    <t>пятый год</t>
  </si>
  <si>
    <t>шестой год</t>
  </si>
  <si>
    <t>Мероприятие 2.6: Проведение экспертизы отчета об определении рыночной оценки стоимости арендной платы, рыночной стоимости объекта недвижимого имущества; получение справочной информации о рыночной стоимости</t>
  </si>
  <si>
    <t>Мероприятие 4.5: Обследование технического состояния МКД</t>
  </si>
  <si>
    <t>Мероприятие 3: Публикация, объявления, изготовление материалов рекламного характера, презентации, изготовление материалов рекламного характера, монтаж, демонтаж, размещение рекламной продукции, всего, в том числе:</t>
  </si>
  <si>
    <t>КУИ, ПМКУ УКС</t>
  </si>
  <si>
    <t>2.2.2, 6.2.1, 6.2.2, 6.2.3</t>
  </si>
  <si>
    <t>ПМБУ "Городское лесничество</t>
  </si>
  <si>
    <t>КУИ, УЖКХиС</t>
  </si>
  <si>
    <t>Мероприятие 8.4: Приобретение иных объектов в муниципальную собственность</t>
  </si>
  <si>
    <t>5.6.3, 5.6.1</t>
  </si>
  <si>
    <t>форма 1</t>
  </si>
  <si>
    <t>форма 2</t>
  </si>
  <si>
    <t xml:space="preserve">ПЛАН МЕРОПРИЯТИЙ ПО ВЫПОЛНЕНИЮ МУНИЦИПАЛЬНОЙ ПРОГРАММЫ </t>
  </si>
  <si>
    <t>№ строки</t>
  </si>
  <si>
    <t>Наименование мероприятия/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</si>
  <si>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</si>
  <si>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</si>
  <si>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</si>
  <si>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</si>
  <si>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</t>
  </si>
  <si>
    <t>2.</t>
  </si>
  <si>
    <t>3.</t>
  </si>
  <si>
    <t>Мероприятие 1.2: Техническая инвентаризация и кадастровые работы в отношении объектов коммунальной инфраструктуры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</si>
  <si>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</si>
  <si>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</si>
  <si>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</si>
  <si>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</si>
  <si>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</si>
  <si>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</si>
  <si>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</si>
  <si>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</si>
  <si>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</si>
  <si>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Мероприятие 3: Публикация, объявления, изготовление материалов рекламного характера, презентации</t>
  </si>
  <si>
    <t>13.</t>
  </si>
  <si>
    <t>14.</t>
  </si>
  <si>
    <t>15.</t>
  </si>
  <si>
    <t>16.</t>
  </si>
  <si>
    <t>17.</t>
  </si>
  <si>
    <t xml:space="preserve">Мероприятие 4.2: Демонтаж незаконно установленных рекламных конструций 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</si>
  <si>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</si>
  <si>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</si>
  <si>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</si>
  <si>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</si>
  <si>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</si>
  <si>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</si>
  <si>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</si>
  <si>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</si>
  <si>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</si>
  <si>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</si>
  <si>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</si>
  <si>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</si>
  <si>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</si>
  <si>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</si>
  <si>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</si>
  <si>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</si>
  <si>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</si>
  <si>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</si>
  <si>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</si>
  <si>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</si>
  <si>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</si>
  <si>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</si>
  <si>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«Управление муниципальной собственностью и земельными ресурсами, расположенными на территории городского округа Первоуральск                                               на 2021 - 2026 годы»</t>
  </si>
  <si>
    <t>на 2024 год с разбивкой по отчетным периодам</t>
  </si>
  <si>
    <t>40.</t>
  </si>
  <si>
    <t>1.1.3, 2.1.3</t>
  </si>
  <si>
    <t xml:space="preserve">Приложение 3
к постановлению Администрации                                                                                      городского округа Первоуральск 
от 06.12.2024       № 3047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</si>
</sst>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Liberation Serif"/>
      <family val="1"/>
      <charset val="204"/>
    </font>
    <font>
      <sz val="10"/>
      <name val="Calibri"/>
      <family val="2"/>
      <scheme val="minor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9"/>
      <name val="Liberation Serif"/>
      <family val="1"/>
      <charset val="204"/>
    </font>
    <font>
      <b/>
      <sz val="14"/>
      <name val="Liberation Serif"/>
      <family val="1"/>
      <charset val="204"/>
    </font>
    <font>
      <sz val="11"/>
      <name val="Liberation Serif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charset val="204"/>
      <scheme val="minor"/>
    </font>
    <font>
      <b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sz val="8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7" fillId="0" borderId="11">
      <alignment horizontal="left"/>
    </xf>
    <xf numFmtId="4" fontId="7" fillId="2" borderId="11">
      <alignment horizontal="right" vertical="top" shrinkToFit="1"/>
    </xf>
  </cellStyleXfs>
  <cellXfs count="104">
    <xf numFmtId="0" fontId="0" fillId="0" borderId="0" xfId="0"/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/>
    <xf numFmtId="0" fontId="2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wrapText="1"/>
    </xf>
    <xf numFmtId="49" fontId="2" fillId="0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right" vertical="center" wrapText="1"/>
    </xf>
    <xf numFmtId="49" fontId="2" fillId="0" borderId="5" xfId="0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right" vertical="center" wrapText="1"/>
    </xf>
    <xf numFmtId="2" fontId="2" fillId="0" borderId="10" xfId="0" applyNumberFormat="1" applyFont="1" applyFill="1" applyBorder="1" applyAlignment="1">
      <alignment horizontal="right" vertical="center" wrapText="1"/>
    </xf>
    <xf numFmtId="49" fontId="2" fillId="0" borderId="10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right" vertical="center" wrapText="1"/>
    </xf>
    <xf numFmtId="2" fontId="2" fillId="0" borderId="7" xfId="0" applyNumberFormat="1" applyFont="1" applyFill="1" applyBorder="1" applyAlignment="1">
      <alignment horizontal="right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6" fillId="0" borderId="12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/>
    <xf numFmtId="0" fontId="5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165" fontId="10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11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 vertical="top"/>
    </xf>
    <xf numFmtId="0" fontId="11" fillId="0" borderId="0" xfId="0" applyFont="1" applyFill="1" applyBorder="1"/>
    <xf numFmtId="4" fontId="2" fillId="0" borderId="10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/>
    <xf numFmtId="0" fontId="10" fillId="0" borderId="0" xfId="0" applyFont="1" applyFill="1"/>
    <xf numFmtId="0" fontId="5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center"/>
    </xf>
    <xf numFmtId="165" fontId="10" fillId="0" borderId="0" xfId="0" applyNumberFormat="1" applyFont="1" applyFill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65" fontId="15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1" fillId="0" borderId="0" xfId="0" applyFont="1" applyFill="1" applyAlignment="1">
      <alignment wrapText="1"/>
    </xf>
    <xf numFmtId="0" fontId="4" fillId="0" borderId="5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4" fontId="2" fillId="0" borderId="5" xfId="2" applyNumberFormat="1" applyFont="1" applyFill="1" applyBorder="1" applyAlignment="1" applyProtection="1">
      <alignment horizontal="center" shrinkToFit="1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5" xfId="3" applyNumberFormat="1" applyFont="1" applyFill="1" applyBorder="1" applyAlignment="1" applyProtection="1">
      <alignment horizontal="center" shrinkToFit="1"/>
    </xf>
    <xf numFmtId="0" fontId="16" fillId="0" borderId="5" xfId="0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/>
    </xf>
    <xf numFmtId="4" fontId="2" fillId="0" borderId="12" xfId="0" applyNumberFormat="1" applyFont="1" applyFill="1" applyBorder="1" applyAlignment="1">
      <alignment horizontal="center" wrapText="1"/>
    </xf>
    <xf numFmtId="4" fontId="2" fillId="0" borderId="8" xfId="0" applyNumberFormat="1" applyFont="1" applyFill="1" applyBorder="1" applyAlignment="1">
      <alignment horizont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" fontId="2" fillId="0" borderId="12" xfId="2" applyNumberFormat="1" applyFont="1" applyFill="1" applyBorder="1" applyAlignment="1" applyProtection="1">
      <alignment horizontal="center" shrinkToFit="1"/>
    </xf>
    <xf numFmtId="4" fontId="2" fillId="0" borderId="8" xfId="2" applyNumberFormat="1" applyFont="1" applyFill="1" applyBorder="1" applyAlignment="1" applyProtection="1">
      <alignment horizontal="center" shrinkToFit="1"/>
    </xf>
    <xf numFmtId="4" fontId="2" fillId="0" borderId="12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center"/>
    </xf>
  </cellXfs>
  <cellStyles count="4">
    <cellStyle name="xl38" xfId="2"/>
    <cellStyle name="xl64" xfId="3"/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C5549E9D97C89DB8E3359E0B0B42AA27831DFFE2E9B54D1A20E826CB95KE11G" TargetMode="External"/><Relationship Id="rId1" Type="http://schemas.openxmlformats.org/officeDocument/2006/relationships/hyperlink" Target="consultantplus://offline/ref=C5549E9D97C89DB8E3359E0B0B42AA27831EF7E5EAB14D1A20E826CB95KE11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8"/>
  <sheetViews>
    <sheetView tabSelected="1" view="pageLayout" zoomScaleNormal="95" workbookViewId="0">
      <selection activeCell="B1" sqref="B1"/>
    </sheetView>
  </sheetViews>
  <sheetFormatPr defaultRowHeight="15" x14ac:dyDescent="0.25"/>
  <cols>
    <col min="1" max="1" width="5.140625" style="16" customWidth="1"/>
    <col min="2" max="2" width="47.85546875" style="3" customWidth="1"/>
    <col min="3" max="3" width="11.140625" style="3" customWidth="1"/>
    <col min="4" max="4" width="11.28515625" style="3" customWidth="1"/>
    <col min="5" max="5" width="11.85546875" style="3" customWidth="1"/>
    <col min="6" max="6" width="12.42578125" style="3" customWidth="1"/>
    <col min="7" max="7" width="12.140625" style="40" customWidth="1"/>
    <col min="8" max="8" width="12.42578125" style="40" customWidth="1"/>
    <col min="9" max="9" width="12.5703125" style="3" customWidth="1"/>
    <col min="10" max="10" width="12.28515625" style="3" customWidth="1"/>
    <col min="11" max="11" width="13.85546875" style="45" customWidth="1"/>
    <col min="12" max="16" width="9.140625" style="46"/>
    <col min="17" max="17" width="11" style="46" customWidth="1"/>
    <col min="18" max="18" width="9.140625" style="46"/>
    <col min="19" max="19" width="11.7109375" style="46" customWidth="1"/>
    <col min="20" max="16384" width="9.140625" style="46"/>
  </cols>
  <sheetData>
    <row r="1" spans="1:14" ht="90.75" customHeight="1" x14ac:dyDescent="0.25">
      <c r="H1" s="65" t="s">
        <v>152</v>
      </c>
      <c r="I1" s="66"/>
      <c r="J1" s="66"/>
      <c r="K1" s="66"/>
      <c r="L1" s="37"/>
    </row>
    <row r="2" spans="1:14" ht="29.45" customHeight="1" x14ac:dyDescent="0.25">
      <c r="B2" s="34" t="s">
        <v>97</v>
      </c>
      <c r="H2" s="37"/>
      <c r="I2" s="47"/>
      <c r="J2" s="47"/>
      <c r="K2" s="47"/>
      <c r="L2" s="37"/>
    </row>
    <row r="3" spans="1:14" ht="45.75" customHeight="1" x14ac:dyDescent="0.25">
      <c r="A3" s="67" t="s">
        <v>79</v>
      </c>
      <c r="B3" s="68"/>
      <c r="C3" s="68"/>
      <c r="D3" s="68"/>
      <c r="E3" s="68"/>
      <c r="F3" s="68"/>
      <c r="G3" s="68"/>
      <c r="H3" s="68"/>
      <c r="I3" s="68"/>
      <c r="J3" s="68"/>
      <c r="K3" s="69"/>
      <c r="L3" s="48"/>
      <c r="M3" s="49"/>
      <c r="N3" s="49"/>
    </row>
    <row r="4" spans="1:14" ht="103.5" customHeight="1" x14ac:dyDescent="0.25">
      <c r="A4" s="73" t="s">
        <v>0</v>
      </c>
      <c r="B4" s="73" t="s">
        <v>1</v>
      </c>
      <c r="C4" s="75" t="s">
        <v>80</v>
      </c>
      <c r="D4" s="76" t="s">
        <v>2</v>
      </c>
      <c r="E4" s="76"/>
      <c r="F4" s="76"/>
      <c r="G4" s="76"/>
      <c r="H4" s="76"/>
      <c r="I4" s="76"/>
      <c r="J4" s="76"/>
      <c r="K4" s="70" t="s">
        <v>10</v>
      </c>
      <c r="L4" s="49"/>
      <c r="M4" s="49"/>
      <c r="N4" s="49"/>
    </row>
    <row r="5" spans="1:14" ht="15.75" thickBot="1" x14ac:dyDescent="0.3">
      <c r="A5" s="73"/>
      <c r="B5" s="73"/>
      <c r="C5" s="73"/>
      <c r="D5" s="73" t="s">
        <v>3</v>
      </c>
      <c r="E5" s="4">
        <v>2021</v>
      </c>
      <c r="F5" s="4">
        <v>2022</v>
      </c>
      <c r="G5" s="38">
        <v>2023</v>
      </c>
      <c r="H5" s="38">
        <v>2024</v>
      </c>
      <c r="I5" s="4">
        <v>2025</v>
      </c>
      <c r="J5" s="4">
        <v>2026</v>
      </c>
      <c r="K5" s="71"/>
    </row>
    <row r="6" spans="1:14" ht="15.75" thickBot="1" x14ac:dyDescent="0.3">
      <c r="A6" s="74"/>
      <c r="B6" s="74"/>
      <c r="C6" s="74"/>
      <c r="D6" s="74"/>
      <c r="E6" s="4" t="s">
        <v>82</v>
      </c>
      <c r="F6" s="4" t="s">
        <v>83</v>
      </c>
      <c r="G6" s="38" t="s">
        <v>84</v>
      </c>
      <c r="H6" s="38" t="s">
        <v>85</v>
      </c>
      <c r="I6" s="4" t="s">
        <v>86</v>
      </c>
      <c r="J6" s="4" t="s">
        <v>87</v>
      </c>
      <c r="K6" s="72"/>
    </row>
    <row r="7" spans="1:14" x14ac:dyDescent="0.25">
      <c r="A7" s="44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39">
        <v>7</v>
      </c>
      <c r="H7" s="39">
        <v>8</v>
      </c>
      <c r="I7" s="22">
        <v>9</v>
      </c>
      <c r="J7" s="22">
        <v>10</v>
      </c>
      <c r="K7" s="20" t="s">
        <v>81</v>
      </c>
    </row>
    <row r="8" spans="1:14" x14ac:dyDescent="0.25">
      <c r="A8" s="2">
        <v>1</v>
      </c>
      <c r="B8" s="1" t="s">
        <v>4</v>
      </c>
      <c r="C8" s="1"/>
      <c r="D8" s="7">
        <f>E8+F8+G8+H8+I8+J8</f>
        <v>542832.34487000003</v>
      </c>
      <c r="E8" s="7">
        <f>E9+E10+E11</f>
        <v>21741.30946</v>
      </c>
      <c r="F8" s="7">
        <f>F9+F10+F11</f>
        <v>60377.179900000003</v>
      </c>
      <c r="G8" s="7">
        <f>G9+G10+G11</f>
        <v>73644.804999999993</v>
      </c>
      <c r="H8" s="7">
        <f>H9+H10+H11</f>
        <v>261814.94050999999</v>
      </c>
      <c r="I8" s="7">
        <f t="shared" ref="I8:J8" si="0">I9+I10+I11</f>
        <v>95913.977999999988</v>
      </c>
      <c r="J8" s="7">
        <f t="shared" si="0"/>
        <v>29340.131999999998</v>
      </c>
      <c r="K8" s="15"/>
    </row>
    <row r="9" spans="1:14" x14ac:dyDescent="0.25">
      <c r="A9" s="2">
        <v>2</v>
      </c>
      <c r="B9" s="1" t="s">
        <v>5</v>
      </c>
      <c r="C9" s="1"/>
      <c r="D9" s="7">
        <f>E9+F9+G9+H9+I9+J9</f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15"/>
    </row>
    <row r="10" spans="1:14" x14ac:dyDescent="0.25">
      <c r="A10" s="2">
        <v>3</v>
      </c>
      <c r="B10" s="1" t="s">
        <v>6</v>
      </c>
      <c r="C10" s="1"/>
      <c r="D10" s="7">
        <f>E10+F10+G10+H10+I10+J10</f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15"/>
    </row>
    <row r="11" spans="1:14" x14ac:dyDescent="0.25">
      <c r="A11" s="2">
        <v>4</v>
      </c>
      <c r="B11" s="1" t="s">
        <v>7</v>
      </c>
      <c r="C11" s="13"/>
      <c r="D11" s="7">
        <f>E11+F11+G11+H11+I11+J11</f>
        <v>542832.34487000003</v>
      </c>
      <c r="E11" s="7">
        <f>E17+E47+E84+E107+E143+E167+E191+E197+E227+E251+E257</f>
        <v>21741.30946</v>
      </c>
      <c r="F11" s="7">
        <f>F17+F47+F84+F107+F143+F167+F191+F197+F227+F251+F257+F95</f>
        <v>60377.179900000003</v>
      </c>
      <c r="G11" s="7">
        <f>G17+G47+G84+G107+G143+G167+G191+G197+G227+G251+G257+G95</f>
        <v>73644.804999999993</v>
      </c>
      <c r="H11" s="7">
        <f>H17+H47+H89+H107+H143+H167+H191+H197+H227+H251+H257</f>
        <v>261814.94050999999</v>
      </c>
      <c r="I11" s="7">
        <f>I17+I47+I86+I107+I143+I167+I191+I197+I227+I251+I257</f>
        <v>95913.977999999988</v>
      </c>
      <c r="J11" s="7">
        <f>J17+J47+J86+J107+J143+J167+J191+J197+J227+J251+J257</f>
        <v>29340.131999999998</v>
      </c>
      <c r="K11" s="15"/>
    </row>
    <row r="12" spans="1:14" ht="25.5" x14ac:dyDescent="0.25">
      <c r="A12" s="2">
        <v>5</v>
      </c>
      <c r="B12" s="1" t="s">
        <v>8</v>
      </c>
      <c r="C12" s="1"/>
      <c r="D12" s="7">
        <f t="shared" ref="D12:D19" si="1">E12+F12+G12+H12+I12+J12</f>
        <v>0</v>
      </c>
      <c r="E12" s="6">
        <v>0</v>
      </c>
      <c r="F12" s="5">
        <v>0</v>
      </c>
      <c r="G12" s="7">
        <v>0</v>
      </c>
      <c r="H12" s="7">
        <v>0</v>
      </c>
      <c r="I12" s="7">
        <v>0</v>
      </c>
      <c r="J12" s="7">
        <v>0</v>
      </c>
      <c r="K12" s="15"/>
    </row>
    <row r="13" spans="1:14" x14ac:dyDescent="0.25">
      <c r="A13" s="2">
        <v>6</v>
      </c>
      <c r="B13" s="1" t="s">
        <v>9</v>
      </c>
      <c r="C13" s="1"/>
      <c r="D13" s="7">
        <f t="shared" si="1"/>
        <v>0</v>
      </c>
      <c r="E13" s="6">
        <v>0</v>
      </c>
      <c r="F13" s="5">
        <v>0</v>
      </c>
      <c r="G13" s="7">
        <v>0</v>
      </c>
      <c r="H13" s="7">
        <v>0</v>
      </c>
      <c r="I13" s="7">
        <v>0</v>
      </c>
      <c r="J13" s="7">
        <v>0</v>
      </c>
      <c r="K13" s="15"/>
    </row>
    <row r="14" spans="1:14" ht="25.5" x14ac:dyDescent="0.25">
      <c r="A14" s="2">
        <v>7</v>
      </c>
      <c r="B14" s="1" t="s">
        <v>12</v>
      </c>
      <c r="C14" s="1" t="s">
        <v>50</v>
      </c>
      <c r="D14" s="7">
        <f>E14+F14+G14+H14+I14+J14</f>
        <v>22169.216079999998</v>
      </c>
      <c r="E14" s="5">
        <f t="shared" ref="E14:J14" si="2">E20+E26+E32+E38</f>
        <v>899.42745999999988</v>
      </c>
      <c r="F14" s="5">
        <f t="shared" si="2"/>
        <v>764.6409000000001</v>
      </c>
      <c r="G14" s="7">
        <f t="shared" si="2"/>
        <v>1762.2220000000002</v>
      </c>
      <c r="H14" s="7">
        <f>H20+H26+H32+H38</f>
        <v>3594.2747200000003</v>
      </c>
      <c r="I14" s="7">
        <f t="shared" si="2"/>
        <v>11578.349999999999</v>
      </c>
      <c r="J14" s="7">
        <f t="shared" si="2"/>
        <v>3570.3009999999995</v>
      </c>
      <c r="K14" s="15"/>
    </row>
    <row r="15" spans="1:14" x14ac:dyDescent="0.25">
      <c r="A15" s="2">
        <v>8</v>
      </c>
      <c r="B15" s="1" t="s">
        <v>5</v>
      </c>
      <c r="C15" s="1"/>
      <c r="D15" s="7">
        <f t="shared" si="1"/>
        <v>0</v>
      </c>
      <c r="E15" s="6">
        <v>0</v>
      </c>
      <c r="F15" s="5">
        <v>0</v>
      </c>
      <c r="G15" s="7">
        <v>0</v>
      </c>
      <c r="H15" s="7">
        <v>0</v>
      </c>
      <c r="I15" s="7">
        <v>0</v>
      </c>
      <c r="J15" s="7">
        <v>0</v>
      </c>
      <c r="K15" s="15"/>
    </row>
    <row r="16" spans="1:14" x14ac:dyDescent="0.25">
      <c r="A16" s="2">
        <v>9</v>
      </c>
      <c r="B16" s="1" t="s">
        <v>6</v>
      </c>
      <c r="C16" s="1"/>
      <c r="D16" s="7">
        <f t="shared" si="1"/>
        <v>0</v>
      </c>
      <c r="E16" s="6">
        <v>0</v>
      </c>
      <c r="F16" s="5">
        <v>0</v>
      </c>
      <c r="G16" s="7">
        <v>0</v>
      </c>
      <c r="H16" s="7">
        <v>0</v>
      </c>
      <c r="I16" s="7">
        <v>0</v>
      </c>
      <c r="J16" s="7">
        <v>0</v>
      </c>
      <c r="K16" s="15"/>
    </row>
    <row r="17" spans="1:11" x14ac:dyDescent="0.25">
      <c r="A17" s="2">
        <v>10</v>
      </c>
      <c r="B17" s="1" t="s">
        <v>7</v>
      </c>
      <c r="C17" s="1"/>
      <c r="D17" s="7">
        <f>E17+F17+G17+H17+I17+J17</f>
        <v>22169.216079999998</v>
      </c>
      <c r="E17" s="5">
        <f t="shared" ref="E17:J17" si="3">E23+E29+E35+E41</f>
        <v>899.42745999999988</v>
      </c>
      <c r="F17" s="5">
        <f t="shared" si="3"/>
        <v>764.6409000000001</v>
      </c>
      <c r="G17" s="7">
        <f t="shared" si="3"/>
        <v>1762.2220000000002</v>
      </c>
      <c r="H17" s="7">
        <f t="shared" si="3"/>
        <v>3594.2747200000003</v>
      </c>
      <c r="I17" s="7">
        <f t="shared" si="3"/>
        <v>11578.349999999999</v>
      </c>
      <c r="J17" s="7">
        <f t="shared" si="3"/>
        <v>3570.3009999999995</v>
      </c>
      <c r="K17" s="15"/>
    </row>
    <row r="18" spans="1:11" ht="25.5" x14ac:dyDescent="0.25">
      <c r="A18" s="2">
        <v>11</v>
      </c>
      <c r="B18" s="1" t="s">
        <v>8</v>
      </c>
      <c r="C18" s="1"/>
      <c r="D18" s="7">
        <f t="shared" si="1"/>
        <v>0</v>
      </c>
      <c r="E18" s="6">
        <v>0</v>
      </c>
      <c r="F18" s="5">
        <v>0</v>
      </c>
      <c r="G18" s="7">
        <v>0</v>
      </c>
      <c r="H18" s="7">
        <v>0</v>
      </c>
      <c r="I18" s="7">
        <v>0</v>
      </c>
      <c r="J18" s="7">
        <v>0</v>
      </c>
      <c r="K18" s="15"/>
    </row>
    <row r="19" spans="1:11" x14ac:dyDescent="0.25">
      <c r="A19" s="2">
        <v>12</v>
      </c>
      <c r="B19" s="1" t="s">
        <v>9</v>
      </c>
      <c r="C19" s="1"/>
      <c r="D19" s="7">
        <f t="shared" si="1"/>
        <v>0</v>
      </c>
      <c r="E19" s="6">
        <v>0</v>
      </c>
      <c r="F19" s="5">
        <v>0</v>
      </c>
      <c r="G19" s="7">
        <v>0</v>
      </c>
      <c r="H19" s="7">
        <v>0</v>
      </c>
      <c r="I19" s="7">
        <v>0</v>
      </c>
      <c r="J19" s="7">
        <v>0</v>
      </c>
      <c r="K19" s="15"/>
    </row>
    <row r="20" spans="1:11" ht="52.5" customHeight="1" x14ac:dyDescent="0.25">
      <c r="A20" s="2">
        <v>13</v>
      </c>
      <c r="B20" s="1" t="s">
        <v>13</v>
      </c>
      <c r="C20" s="11" t="s">
        <v>50</v>
      </c>
      <c r="D20" s="7">
        <f>E20+F20+G20+H20+I20+J20</f>
        <v>6828.3305799999998</v>
      </c>
      <c r="E20" s="5">
        <v>501.90467999999998</v>
      </c>
      <c r="F20" s="5">
        <v>333.52390000000003</v>
      </c>
      <c r="G20" s="7">
        <v>733.04200000000003</v>
      </c>
      <c r="H20" s="7">
        <v>1686.62</v>
      </c>
      <c r="I20" s="7">
        <v>1786.62</v>
      </c>
      <c r="J20" s="7">
        <v>1786.62</v>
      </c>
      <c r="K20" s="15" t="s">
        <v>56</v>
      </c>
    </row>
    <row r="21" spans="1:11" x14ac:dyDescent="0.25">
      <c r="A21" s="2">
        <v>14</v>
      </c>
      <c r="B21" s="1" t="s">
        <v>5</v>
      </c>
      <c r="C21" s="1"/>
      <c r="D21" s="7">
        <f t="shared" ref="D21:D84" si="4">E21+F21+G21+H21+I21+J21</f>
        <v>0</v>
      </c>
      <c r="E21" s="6">
        <v>0</v>
      </c>
      <c r="F21" s="5">
        <v>0</v>
      </c>
      <c r="G21" s="5">
        <v>0</v>
      </c>
      <c r="H21" s="5">
        <v>0</v>
      </c>
      <c r="I21" s="6">
        <v>0</v>
      </c>
      <c r="J21" s="7">
        <v>0</v>
      </c>
      <c r="K21" s="15"/>
    </row>
    <row r="22" spans="1:11" x14ac:dyDescent="0.25">
      <c r="A22" s="2">
        <v>15</v>
      </c>
      <c r="B22" s="1" t="s">
        <v>6</v>
      </c>
      <c r="C22" s="1"/>
      <c r="D22" s="7">
        <f t="shared" si="4"/>
        <v>0</v>
      </c>
      <c r="E22" s="6">
        <v>0</v>
      </c>
      <c r="F22" s="5">
        <v>0</v>
      </c>
      <c r="G22" s="5">
        <v>0</v>
      </c>
      <c r="H22" s="5">
        <v>0</v>
      </c>
      <c r="I22" s="6">
        <v>0</v>
      </c>
      <c r="J22" s="7">
        <v>0</v>
      </c>
      <c r="K22" s="15"/>
    </row>
    <row r="23" spans="1:11" x14ac:dyDescent="0.25">
      <c r="A23" s="2">
        <v>16</v>
      </c>
      <c r="B23" s="1" t="s">
        <v>7</v>
      </c>
      <c r="C23" s="1"/>
      <c r="D23" s="7">
        <f t="shared" si="4"/>
        <v>6828.3305799999998</v>
      </c>
      <c r="E23" s="5">
        <v>501.90467999999998</v>
      </c>
      <c r="F23" s="5">
        <v>333.52390000000003</v>
      </c>
      <c r="G23" s="5">
        <v>733.04200000000003</v>
      </c>
      <c r="H23" s="5">
        <v>1686.62</v>
      </c>
      <c r="I23" s="5">
        <f>I20</f>
        <v>1786.62</v>
      </c>
      <c r="J23" s="7">
        <f>J20:K20</f>
        <v>1786.62</v>
      </c>
      <c r="K23" s="15"/>
    </row>
    <row r="24" spans="1:11" ht="25.5" x14ac:dyDescent="0.25">
      <c r="A24" s="2">
        <v>17</v>
      </c>
      <c r="B24" s="1" t="s">
        <v>8</v>
      </c>
      <c r="C24" s="1"/>
      <c r="D24" s="7">
        <f t="shared" si="4"/>
        <v>0</v>
      </c>
      <c r="E24" s="6">
        <v>0</v>
      </c>
      <c r="F24" s="5">
        <v>0</v>
      </c>
      <c r="G24" s="5">
        <v>0</v>
      </c>
      <c r="H24" s="5">
        <v>0</v>
      </c>
      <c r="I24" s="6">
        <v>0</v>
      </c>
      <c r="J24" s="7">
        <v>0</v>
      </c>
      <c r="K24" s="15"/>
    </row>
    <row r="25" spans="1:11" x14ac:dyDescent="0.25">
      <c r="A25" s="2">
        <v>18</v>
      </c>
      <c r="B25" s="1" t="s">
        <v>9</v>
      </c>
      <c r="C25" s="1"/>
      <c r="D25" s="7">
        <f t="shared" si="4"/>
        <v>0</v>
      </c>
      <c r="E25" s="6">
        <v>0</v>
      </c>
      <c r="F25" s="5">
        <v>0</v>
      </c>
      <c r="G25" s="5">
        <v>0</v>
      </c>
      <c r="H25" s="5">
        <v>0</v>
      </c>
      <c r="I25" s="6">
        <v>0</v>
      </c>
      <c r="J25" s="7">
        <v>0</v>
      </c>
      <c r="K25" s="15"/>
    </row>
    <row r="26" spans="1:11" ht="38.25" x14ac:dyDescent="0.25">
      <c r="A26" s="2">
        <v>19</v>
      </c>
      <c r="B26" s="1" t="s">
        <v>39</v>
      </c>
      <c r="C26" s="11" t="s">
        <v>50</v>
      </c>
      <c r="D26" s="7">
        <f t="shared" si="4"/>
        <v>13446.723720000002</v>
      </c>
      <c r="E26" s="5">
        <v>257.44099999999997</v>
      </c>
      <c r="F26" s="5">
        <v>382.91699999999997</v>
      </c>
      <c r="G26" s="5">
        <v>494.49</v>
      </c>
      <c r="H26" s="5">
        <v>1472.10472</v>
      </c>
      <c r="I26" s="5">
        <v>9423.91</v>
      </c>
      <c r="J26" s="7">
        <v>1415.8610000000001</v>
      </c>
      <c r="K26" s="15" t="s">
        <v>57</v>
      </c>
    </row>
    <row r="27" spans="1:11" x14ac:dyDescent="0.25">
      <c r="A27" s="2">
        <v>20</v>
      </c>
      <c r="B27" s="1" t="s">
        <v>5</v>
      </c>
      <c r="C27" s="1"/>
      <c r="D27" s="7">
        <f t="shared" si="4"/>
        <v>0</v>
      </c>
      <c r="E27" s="6">
        <v>0</v>
      </c>
      <c r="F27" s="5">
        <v>0</v>
      </c>
      <c r="G27" s="5">
        <v>0</v>
      </c>
      <c r="H27" s="5">
        <v>0</v>
      </c>
      <c r="I27" s="6">
        <v>0</v>
      </c>
      <c r="J27" s="7">
        <v>0</v>
      </c>
      <c r="K27" s="15"/>
    </row>
    <row r="28" spans="1:11" x14ac:dyDescent="0.25">
      <c r="A28" s="2">
        <v>21</v>
      </c>
      <c r="B28" s="1" t="s">
        <v>6</v>
      </c>
      <c r="C28" s="1"/>
      <c r="D28" s="7">
        <f t="shared" si="4"/>
        <v>0</v>
      </c>
      <c r="E28" s="6">
        <v>0</v>
      </c>
      <c r="F28" s="5">
        <v>0</v>
      </c>
      <c r="G28" s="5">
        <v>0</v>
      </c>
      <c r="H28" s="5">
        <v>0</v>
      </c>
      <c r="I28" s="6">
        <v>0</v>
      </c>
      <c r="J28" s="7">
        <v>0</v>
      </c>
      <c r="K28" s="15"/>
    </row>
    <row r="29" spans="1:11" x14ac:dyDescent="0.25">
      <c r="A29" s="2">
        <v>22</v>
      </c>
      <c r="B29" s="1" t="s">
        <v>7</v>
      </c>
      <c r="C29" s="1"/>
      <c r="D29" s="7">
        <f t="shared" si="4"/>
        <v>13446.723720000002</v>
      </c>
      <c r="E29" s="5">
        <v>257.44099999999997</v>
      </c>
      <c r="F29" s="5">
        <v>382.91699999999997</v>
      </c>
      <c r="G29" s="5">
        <v>494.49</v>
      </c>
      <c r="H29" s="5">
        <v>1472.10472</v>
      </c>
      <c r="I29" s="5">
        <f>I26</f>
        <v>9423.91</v>
      </c>
      <c r="J29" s="7">
        <v>1415.8610000000001</v>
      </c>
      <c r="K29" s="23"/>
    </row>
    <row r="30" spans="1:11" ht="39" customHeight="1" x14ac:dyDescent="0.25">
      <c r="A30" s="2">
        <v>23</v>
      </c>
      <c r="B30" s="1" t="s">
        <v>8</v>
      </c>
      <c r="C30" s="1"/>
      <c r="D30" s="7">
        <f t="shared" si="4"/>
        <v>0</v>
      </c>
      <c r="E30" s="6">
        <v>0</v>
      </c>
      <c r="F30" s="5">
        <v>0</v>
      </c>
      <c r="G30" s="5">
        <v>0</v>
      </c>
      <c r="H30" s="5">
        <v>0</v>
      </c>
      <c r="I30" s="6">
        <v>0</v>
      </c>
      <c r="J30" s="7">
        <v>0</v>
      </c>
      <c r="K30" s="15"/>
    </row>
    <row r="31" spans="1:11" x14ac:dyDescent="0.25">
      <c r="A31" s="2">
        <v>24</v>
      </c>
      <c r="B31" s="1" t="s">
        <v>9</v>
      </c>
      <c r="C31" s="1"/>
      <c r="D31" s="7">
        <f t="shared" si="4"/>
        <v>0</v>
      </c>
      <c r="E31" s="6">
        <v>0</v>
      </c>
      <c r="F31" s="5">
        <v>0</v>
      </c>
      <c r="G31" s="5">
        <v>0</v>
      </c>
      <c r="H31" s="5">
        <v>0</v>
      </c>
      <c r="I31" s="6">
        <v>0</v>
      </c>
      <c r="J31" s="7">
        <v>0</v>
      </c>
      <c r="K31" s="15"/>
    </row>
    <row r="32" spans="1:11" ht="74.25" customHeight="1" x14ac:dyDescent="0.25">
      <c r="A32" s="2">
        <v>25</v>
      </c>
      <c r="B32" s="1" t="s">
        <v>77</v>
      </c>
      <c r="C32" s="11" t="s">
        <v>50</v>
      </c>
      <c r="D32" s="7">
        <f t="shared" si="4"/>
        <v>1398.0663999999999</v>
      </c>
      <c r="E32" s="5">
        <v>105.17440000000001</v>
      </c>
      <c r="F32" s="5">
        <v>30.44</v>
      </c>
      <c r="G32" s="5">
        <v>434.69</v>
      </c>
      <c r="H32" s="5">
        <v>430.55</v>
      </c>
      <c r="I32" s="5">
        <v>198.60599999999999</v>
      </c>
      <c r="J32" s="7">
        <v>198.60599999999999</v>
      </c>
      <c r="K32" s="15" t="s">
        <v>151</v>
      </c>
    </row>
    <row r="33" spans="1:11" x14ac:dyDescent="0.25">
      <c r="A33" s="2">
        <v>26</v>
      </c>
      <c r="B33" s="1" t="s">
        <v>5</v>
      </c>
      <c r="C33" s="1"/>
      <c r="D33" s="7">
        <f t="shared" si="4"/>
        <v>0</v>
      </c>
      <c r="E33" s="6">
        <v>0</v>
      </c>
      <c r="F33" s="5">
        <v>0</v>
      </c>
      <c r="G33" s="5">
        <v>0</v>
      </c>
      <c r="H33" s="5">
        <v>0</v>
      </c>
      <c r="I33" s="6">
        <v>0</v>
      </c>
      <c r="J33" s="7">
        <v>0</v>
      </c>
      <c r="K33" s="15"/>
    </row>
    <row r="34" spans="1:11" x14ac:dyDescent="0.25">
      <c r="A34" s="2">
        <v>27</v>
      </c>
      <c r="B34" s="1" t="s">
        <v>6</v>
      </c>
      <c r="C34" s="1"/>
      <c r="D34" s="7">
        <f t="shared" si="4"/>
        <v>0</v>
      </c>
      <c r="E34" s="6">
        <v>0</v>
      </c>
      <c r="F34" s="5">
        <v>0</v>
      </c>
      <c r="G34" s="5">
        <v>0</v>
      </c>
      <c r="H34" s="5">
        <v>0</v>
      </c>
      <c r="I34" s="6">
        <v>0</v>
      </c>
      <c r="J34" s="7">
        <v>0</v>
      </c>
      <c r="K34" s="15"/>
    </row>
    <row r="35" spans="1:11" x14ac:dyDescent="0.25">
      <c r="A35" s="2">
        <v>28</v>
      </c>
      <c r="B35" s="1" t="s">
        <v>7</v>
      </c>
      <c r="C35" s="1"/>
      <c r="D35" s="7">
        <f t="shared" si="4"/>
        <v>1398.0663999999999</v>
      </c>
      <c r="E35" s="5">
        <v>105.17440000000001</v>
      </c>
      <c r="F35" s="5">
        <v>30.44</v>
      </c>
      <c r="G35" s="5">
        <v>434.69</v>
      </c>
      <c r="H35" s="5">
        <v>430.55</v>
      </c>
      <c r="I35" s="5">
        <v>198.60599999999999</v>
      </c>
      <c r="J35" s="7">
        <v>198.60599999999999</v>
      </c>
      <c r="K35" s="15"/>
    </row>
    <row r="36" spans="1:11" ht="25.5" x14ac:dyDescent="0.25">
      <c r="A36" s="2">
        <v>29</v>
      </c>
      <c r="B36" s="1" t="s">
        <v>8</v>
      </c>
      <c r="C36" s="1"/>
      <c r="D36" s="7">
        <f t="shared" si="4"/>
        <v>0</v>
      </c>
      <c r="E36" s="6">
        <v>0</v>
      </c>
      <c r="F36" s="5">
        <v>0</v>
      </c>
      <c r="G36" s="5">
        <v>0</v>
      </c>
      <c r="H36" s="5">
        <v>0</v>
      </c>
      <c r="I36" s="6">
        <v>0</v>
      </c>
      <c r="J36" s="7">
        <v>0</v>
      </c>
      <c r="K36" s="15"/>
    </row>
    <row r="37" spans="1:11" x14ac:dyDescent="0.25">
      <c r="A37" s="2">
        <v>30</v>
      </c>
      <c r="B37" s="1" t="s">
        <v>9</v>
      </c>
      <c r="C37" s="1"/>
      <c r="D37" s="7">
        <f t="shared" si="4"/>
        <v>0</v>
      </c>
      <c r="E37" s="6">
        <v>0</v>
      </c>
      <c r="F37" s="5">
        <v>0</v>
      </c>
      <c r="G37" s="5">
        <v>0</v>
      </c>
      <c r="H37" s="5">
        <v>0</v>
      </c>
      <c r="I37" s="6">
        <v>0</v>
      </c>
      <c r="J37" s="7">
        <v>0</v>
      </c>
      <c r="K37" s="15"/>
    </row>
    <row r="38" spans="1:11" ht="51" x14ac:dyDescent="0.25">
      <c r="A38" s="2">
        <v>31</v>
      </c>
      <c r="B38" s="1" t="s">
        <v>14</v>
      </c>
      <c r="C38" s="11" t="s">
        <v>50</v>
      </c>
      <c r="D38" s="7">
        <f t="shared" si="4"/>
        <v>496.09538000000003</v>
      </c>
      <c r="E38" s="5">
        <v>34.907380000000003</v>
      </c>
      <c r="F38" s="5">
        <v>17.760000000000002</v>
      </c>
      <c r="G38" s="5">
        <v>100</v>
      </c>
      <c r="H38" s="5">
        <v>5</v>
      </c>
      <c r="I38" s="5">
        <v>169.214</v>
      </c>
      <c r="J38" s="7">
        <v>169.214</v>
      </c>
      <c r="K38" s="15" t="s">
        <v>57</v>
      </c>
    </row>
    <row r="39" spans="1:11" x14ac:dyDescent="0.25">
      <c r="A39" s="2">
        <v>32</v>
      </c>
      <c r="B39" s="1" t="s">
        <v>5</v>
      </c>
      <c r="C39" s="1"/>
      <c r="D39" s="7">
        <f t="shared" si="4"/>
        <v>0</v>
      </c>
      <c r="E39" s="6">
        <v>0</v>
      </c>
      <c r="F39" s="5">
        <v>0</v>
      </c>
      <c r="G39" s="5">
        <v>0</v>
      </c>
      <c r="H39" s="5">
        <v>0</v>
      </c>
      <c r="I39" s="6">
        <v>0</v>
      </c>
      <c r="J39" s="7">
        <v>0</v>
      </c>
      <c r="K39" s="15"/>
    </row>
    <row r="40" spans="1:11" x14ac:dyDescent="0.25">
      <c r="A40" s="2">
        <v>33</v>
      </c>
      <c r="B40" s="1" t="s">
        <v>6</v>
      </c>
      <c r="C40" s="1"/>
      <c r="D40" s="7">
        <f t="shared" si="4"/>
        <v>0</v>
      </c>
      <c r="E40" s="6">
        <v>0</v>
      </c>
      <c r="F40" s="5">
        <v>0</v>
      </c>
      <c r="G40" s="5">
        <v>0</v>
      </c>
      <c r="H40" s="5">
        <v>0</v>
      </c>
      <c r="I40" s="6">
        <v>0</v>
      </c>
      <c r="J40" s="7">
        <v>0</v>
      </c>
      <c r="K40" s="15"/>
    </row>
    <row r="41" spans="1:11" x14ac:dyDescent="0.25">
      <c r="A41" s="2">
        <v>34</v>
      </c>
      <c r="B41" s="1" t="s">
        <v>7</v>
      </c>
      <c r="C41" s="1"/>
      <c r="D41" s="7">
        <f t="shared" si="4"/>
        <v>496.09538000000003</v>
      </c>
      <c r="E41" s="5">
        <v>34.907380000000003</v>
      </c>
      <c r="F41" s="5">
        <v>17.760000000000002</v>
      </c>
      <c r="G41" s="5">
        <v>100</v>
      </c>
      <c r="H41" s="5">
        <v>5</v>
      </c>
      <c r="I41" s="5">
        <v>169.214</v>
      </c>
      <c r="J41" s="7">
        <v>169.214</v>
      </c>
      <c r="K41" s="15"/>
    </row>
    <row r="42" spans="1:11" ht="25.5" x14ac:dyDescent="0.25">
      <c r="A42" s="2">
        <v>35</v>
      </c>
      <c r="B42" s="1" t="s">
        <v>8</v>
      </c>
      <c r="C42" s="1"/>
      <c r="D42" s="7">
        <f t="shared" si="4"/>
        <v>0</v>
      </c>
      <c r="E42" s="6">
        <v>0</v>
      </c>
      <c r="F42" s="5">
        <v>0</v>
      </c>
      <c r="G42" s="5">
        <v>0</v>
      </c>
      <c r="H42" s="5">
        <v>0</v>
      </c>
      <c r="I42" s="6">
        <v>0</v>
      </c>
      <c r="J42" s="7">
        <v>0</v>
      </c>
      <c r="K42" s="15"/>
    </row>
    <row r="43" spans="1:11" x14ac:dyDescent="0.25">
      <c r="A43" s="2">
        <v>36</v>
      </c>
      <c r="B43" s="1" t="s">
        <v>9</v>
      </c>
      <c r="C43" s="1"/>
      <c r="D43" s="7">
        <f t="shared" si="4"/>
        <v>0</v>
      </c>
      <c r="E43" s="6">
        <v>0</v>
      </c>
      <c r="F43" s="5">
        <v>0</v>
      </c>
      <c r="G43" s="5">
        <v>0</v>
      </c>
      <c r="H43" s="5">
        <v>0</v>
      </c>
      <c r="I43" s="6">
        <v>0</v>
      </c>
      <c r="J43" s="7">
        <v>0</v>
      </c>
      <c r="K43" s="15"/>
    </row>
    <row r="44" spans="1:11" ht="71.25" customHeight="1" x14ac:dyDescent="0.25">
      <c r="A44" s="2">
        <v>37</v>
      </c>
      <c r="B44" s="1" t="s">
        <v>40</v>
      </c>
      <c r="C44" s="11" t="s">
        <v>50</v>
      </c>
      <c r="D44" s="7">
        <f t="shared" si="4"/>
        <v>4638.5695900000001</v>
      </c>
      <c r="E44" s="5">
        <f>E50+E56+E62+E68+E74+E80</f>
        <v>822.63243</v>
      </c>
      <c r="F44" s="5">
        <f>F50+F56+F62+F68+F80</f>
        <v>652.49900000000002</v>
      </c>
      <c r="G44" s="5">
        <f>G50+G56+G62+G68</f>
        <v>478.74800000000005</v>
      </c>
      <c r="H44" s="5">
        <f>H50+H56+H62+H68</f>
        <v>995.96616000000006</v>
      </c>
      <c r="I44" s="5">
        <f>I50+I56+I62+I68</f>
        <v>821.86</v>
      </c>
      <c r="J44" s="7">
        <f>J50+J56+J62+J68</f>
        <v>866.86400000000003</v>
      </c>
      <c r="K44" s="15"/>
    </row>
    <row r="45" spans="1:11" x14ac:dyDescent="0.25">
      <c r="A45" s="2">
        <v>38</v>
      </c>
      <c r="B45" s="1" t="s">
        <v>5</v>
      </c>
      <c r="C45" s="1"/>
      <c r="D45" s="7">
        <f t="shared" si="4"/>
        <v>0</v>
      </c>
      <c r="E45" s="6">
        <v>0</v>
      </c>
      <c r="F45" s="5">
        <v>0</v>
      </c>
      <c r="G45" s="5">
        <v>0</v>
      </c>
      <c r="H45" s="5">
        <v>0</v>
      </c>
      <c r="I45" s="6">
        <v>0</v>
      </c>
      <c r="J45" s="7">
        <v>0</v>
      </c>
      <c r="K45" s="15"/>
    </row>
    <row r="46" spans="1:11" x14ac:dyDescent="0.25">
      <c r="A46" s="2">
        <v>39</v>
      </c>
      <c r="B46" s="1" t="s">
        <v>6</v>
      </c>
      <c r="C46" s="1"/>
      <c r="D46" s="7">
        <f t="shared" si="4"/>
        <v>0</v>
      </c>
      <c r="E46" s="6">
        <v>0</v>
      </c>
      <c r="F46" s="5">
        <v>0</v>
      </c>
      <c r="G46" s="5">
        <v>0</v>
      </c>
      <c r="H46" s="5">
        <v>0</v>
      </c>
      <c r="I46" s="6">
        <v>0</v>
      </c>
      <c r="J46" s="7">
        <v>0</v>
      </c>
      <c r="K46" s="15"/>
    </row>
    <row r="47" spans="1:11" x14ac:dyDescent="0.25">
      <c r="A47" s="2">
        <v>40</v>
      </c>
      <c r="B47" s="1" t="s">
        <v>7</v>
      </c>
      <c r="C47" s="1"/>
      <c r="D47" s="7">
        <f t="shared" si="4"/>
        <v>4638.5695900000001</v>
      </c>
      <c r="E47" s="5">
        <f>E53+E59+E65+E71+E77+E83</f>
        <v>822.63243</v>
      </c>
      <c r="F47" s="5">
        <f>F53+F59+F65+F71+F83</f>
        <v>652.49900000000002</v>
      </c>
      <c r="G47" s="5">
        <f>G53+G59+G65+G71</f>
        <v>478.74800000000005</v>
      </c>
      <c r="H47" s="5">
        <f>H53+H59+H65+H71</f>
        <v>995.96616000000006</v>
      </c>
      <c r="I47" s="5">
        <f>I53+I59+I65+I71</f>
        <v>821.86</v>
      </c>
      <c r="J47" s="7">
        <f>J53+J59+J65+J71</f>
        <v>866.86400000000003</v>
      </c>
      <c r="K47" s="15"/>
    </row>
    <row r="48" spans="1:11" ht="25.5" x14ac:dyDescent="0.25">
      <c r="A48" s="2">
        <v>41</v>
      </c>
      <c r="B48" s="1" t="s">
        <v>8</v>
      </c>
      <c r="C48" s="1"/>
      <c r="D48" s="7">
        <f t="shared" si="4"/>
        <v>0</v>
      </c>
      <c r="E48" s="6">
        <v>0</v>
      </c>
      <c r="F48" s="5">
        <v>0</v>
      </c>
      <c r="G48" s="5">
        <v>0</v>
      </c>
      <c r="H48" s="5">
        <v>0</v>
      </c>
      <c r="I48" s="6">
        <v>0</v>
      </c>
      <c r="J48" s="7">
        <v>0</v>
      </c>
      <c r="K48" s="15"/>
    </row>
    <row r="49" spans="1:11" x14ac:dyDescent="0.25">
      <c r="A49" s="2">
        <v>42</v>
      </c>
      <c r="B49" s="1" t="s">
        <v>9</v>
      </c>
      <c r="C49" s="1"/>
      <c r="D49" s="7">
        <f t="shared" si="4"/>
        <v>0</v>
      </c>
      <c r="E49" s="6">
        <v>0</v>
      </c>
      <c r="F49" s="5">
        <v>0</v>
      </c>
      <c r="G49" s="5">
        <v>0</v>
      </c>
      <c r="H49" s="5">
        <v>0</v>
      </c>
      <c r="I49" s="6">
        <v>0</v>
      </c>
      <c r="J49" s="7">
        <v>0</v>
      </c>
      <c r="K49" s="15"/>
    </row>
    <row r="50" spans="1:11" ht="38.25" x14ac:dyDescent="0.25">
      <c r="A50" s="2">
        <v>43</v>
      </c>
      <c r="B50" s="1" t="s">
        <v>15</v>
      </c>
      <c r="C50" s="11" t="s">
        <v>50</v>
      </c>
      <c r="D50" s="7">
        <f t="shared" si="4"/>
        <v>2316.5987300000002</v>
      </c>
      <c r="E50" s="5">
        <v>235.19673</v>
      </c>
      <c r="F50" s="5">
        <v>307.57400000000001</v>
      </c>
      <c r="G50" s="5">
        <v>224.334</v>
      </c>
      <c r="H50" s="5">
        <v>484.35399999999998</v>
      </c>
      <c r="I50" s="5">
        <v>532.57000000000005</v>
      </c>
      <c r="J50" s="7">
        <v>532.57000000000005</v>
      </c>
      <c r="K50" s="15" t="s">
        <v>58</v>
      </c>
    </row>
    <row r="51" spans="1:11" x14ac:dyDescent="0.25">
      <c r="A51" s="2">
        <v>44</v>
      </c>
      <c r="B51" s="1" t="s">
        <v>5</v>
      </c>
      <c r="C51" s="1"/>
      <c r="D51" s="7">
        <f t="shared" si="4"/>
        <v>0</v>
      </c>
      <c r="E51" s="6">
        <v>0</v>
      </c>
      <c r="F51" s="5">
        <v>0</v>
      </c>
      <c r="G51" s="5">
        <v>0</v>
      </c>
      <c r="H51" s="5">
        <v>0</v>
      </c>
      <c r="I51" s="6">
        <v>0</v>
      </c>
      <c r="J51" s="7">
        <v>0</v>
      </c>
      <c r="K51" s="15"/>
    </row>
    <row r="52" spans="1:11" x14ac:dyDescent="0.25">
      <c r="A52" s="2">
        <v>45</v>
      </c>
      <c r="B52" s="1" t="s">
        <v>6</v>
      </c>
      <c r="C52" s="1"/>
      <c r="D52" s="7">
        <f t="shared" si="4"/>
        <v>0</v>
      </c>
      <c r="E52" s="6"/>
      <c r="F52" s="5">
        <v>0</v>
      </c>
      <c r="G52" s="5">
        <v>0</v>
      </c>
      <c r="H52" s="5">
        <v>0</v>
      </c>
      <c r="I52" s="6">
        <v>0</v>
      </c>
      <c r="J52" s="7">
        <v>0</v>
      </c>
      <c r="K52" s="15"/>
    </row>
    <row r="53" spans="1:11" x14ac:dyDescent="0.25">
      <c r="A53" s="2">
        <v>46</v>
      </c>
      <c r="B53" s="1" t="s">
        <v>7</v>
      </c>
      <c r="C53" s="1"/>
      <c r="D53" s="7">
        <f t="shared" si="4"/>
        <v>2316.5987300000002</v>
      </c>
      <c r="E53" s="5">
        <v>235.19673</v>
      </c>
      <c r="F53" s="5">
        <v>307.57400000000001</v>
      </c>
      <c r="G53" s="5">
        <v>224.334</v>
      </c>
      <c r="H53" s="5">
        <v>484.35399999999998</v>
      </c>
      <c r="I53" s="5">
        <f>I50</f>
        <v>532.57000000000005</v>
      </c>
      <c r="J53" s="7">
        <f>J50:K50</f>
        <v>532.57000000000005</v>
      </c>
      <c r="K53" s="15"/>
    </row>
    <row r="54" spans="1:11" ht="25.5" x14ac:dyDescent="0.25">
      <c r="A54" s="2">
        <v>47</v>
      </c>
      <c r="B54" s="1" t="s">
        <v>8</v>
      </c>
      <c r="C54" s="1"/>
      <c r="D54" s="7">
        <f t="shared" si="4"/>
        <v>0</v>
      </c>
      <c r="E54" s="6">
        <v>0</v>
      </c>
      <c r="F54" s="5">
        <v>0</v>
      </c>
      <c r="G54" s="5">
        <v>0</v>
      </c>
      <c r="H54" s="5">
        <v>0</v>
      </c>
      <c r="I54" s="6">
        <v>0</v>
      </c>
      <c r="J54" s="7">
        <v>0</v>
      </c>
      <c r="K54" s="15"/>
    </row>
    <row r="55" spans="1:11" x14ac:dyDescent="0.25">
      <c r="A55" s="2">
        <v>48</v>
      </c>
      <c r="B55" s="1" t="s">
        <v>9</v>
      </c>
      <c r="C55" s="1"/>
      <c r="D55" s="7">
        <f t="shared" si="4"/>
        <v>0</v>
      </c>
      <c r="E55" s="6">
        <v>0</v>
      </c>
      <c r="F55" s="5">
        <v>0</v>
      </c>
      <c r="G55" s="5">
        <v>0</v>
      </c>
      <c r="H55" s="5">
        <v>0</v>
      </c>
      <c r="I55" s="6">
        <v>0</v>
      </c>
      <c r="J55" s="7">
        <v>0</v>
      </c>
      <c r="K55" s="15"/>
    </row>
    <row r="56" spans="1:11" ht="51" x14ac:dyDescent="0.25">
      <c r="A56" s="17">
        <v>49</v>
      </c>
      <c r="B56" s="1" t="s">
        <v>16</v>
      </c>
      <c r="C56" s="11" t="s">
        <v>50</v>
      </c>
      <c r="D56" s="7">
        <f t="shared" si="4"/>
        <v>700.46399999999994</v>
      </c>
      <c r="E56" s="8">
        <v>121.8</v>
      </c>
      <c r="F56" s="5">
        <v>63.1</v>
      </c>
      <c r="G56" s="5">
        <v>84.98</v>
      </c>
      <c r="H56" s="5">
        <v>72</v>
      </c>
      <c r="I56" s="5">
        <v>179.29</v>
      </c>
      <c r="J56" s="7">
        <v>179.29400000000001</v>
      </c>
      <c r="K56" s="15" t="s">
        <v>59</v>
      </c>
    </row>
    <row r="57" spans="1:11" x14ac:dyDescent="0.25">
      <c r="A57" s="17">
        <v>50</v>
      </c>
      <c r="B57" s="1" t="s">
        <v>5</v>
      </c>
      <c r="C57" s="1"/>
      <c r="D57" s="7">
        <f t="shared" si="4"/>
        <v>0</v>
      </c>
      <c r="E57" s="8">
        <v>0</v>
      </c>
      <c r="F57" s="5">
        <v>0</v>
      </c>
      <c r="G57" s="5">
        <v>0</v>
      </c>
      <c r="H57" s="5">
        <v>0</v>
      </c>
      <c r="I57" s="6">
        <v>0</v>
      </c>
      <c r="J57" s="7">
        <v>0</v>
      </c>
      <c r="K57" s="15"/>
    </row>
    <row r="58" spans="1:11" x14ac:dyDescent="0.25">
      <c r="A58" s="17">
        <v>51</v>
      </c>
      <c r="B58" s="1" t="s">
        <v>6</v>
      </c>
      <c r="C58" s="1"/>
      <c r="D58" s="7">
        <f t="shared" si="4"/>
        <v>0</v>
      </c>
      <c r="E58" s="8">
        <v>0</v>
      </c>
      <c r="F58" s="5">
        <v>0</v>
      </c>
      <c r="G58" s="5">
        <v>0</v>
      </c>
      <c r="H58" s="5">
        <v>0</v>
      </c>
      <c r="I58" s="6">
        <v>0</v>
      </c>
      <c r="J58" s="7">
        <v>0</v>
      </c>
      <c r="K58" s="15"/>
    </row>
    <row r="59" spans="1:11" x14ac:dyDescent="0.25">
      <c r="A59" s="17">
        <v>52</v>
      </c>
      <c r="B59" s="1" t="s">
        <v>7</v>
      </c>
      <c r="C59" s="1"/>
      <c r="D59" s="7">
        <f t="shared" si="4"/>
        <v>700.46399999999994</v>
      </c>
      <c r="E59" s="8">
        <v>121.8</v>
      </c>
      <c r="F59" s="5">
        <v>63.1</v>
      </c>
      <c r="G59" s="5">
        <v>84.98</v>
      </c>
      <c r="H59" s="5">
        <v>72</v>
      </c>
      <c r="I59" s="5">
        <v>179.29</v>
      </c>
      <c r="J59" s="7">
        <v>179.29400000000001</v>
      </c>
      <c r="K59" s="15"/>
    </row>
    <row r="60" spans="1:11" ht="25.5" x14ac:dyDescent="0.25">
      <c r="A60" s="17">
        <v>53</v>
      </c>
      <c r="B60" s="1" t="s">
        <v>8</v>
      </c>
      <c r="C60" s="1"/>
      <c r="D60" s="7">
        <f t="shared" si="4"/>
        <v>0</v>
      </c>
      <c r="E60" s="6">
        <v>0</v>
      </c>
      <c r="F60" s="5">
        <v>0</v>
      </c>
      <c r="G60" s="5">
        <v>0</v>
      </c>
      <c r="H60" s="5">
        <v>0</v>
      </c>
      <c r="I60" s="6">
        <v>0</v>
      </c>
      <c r="J60" s="7">
        <v>0</v>
      </c>
      <c r="K60" s="15"/>
    </row>
    <row r="61" spans="1:11" x14ac:dyDescent="0.25">
      <c r="A61" s="17">
        <v>54</v>
      </c>
      <c r="B61" s="1" t="s">
        <v>9</v>
      </c>
      <c r="C61" s="1"/>
      <c r="D61" s="7">
        <f t="shared" si="4"/>
        <v>0</v>
      </c>
      <c r="E61" s="6">
        <v>0</v>
      </c>
      <c r="F61" s="5">
        <v>0</v>
      </c>
      <c r="G61" s="5">
        <v>0</v>
      </c>
      <c r="H61" s="5">
        <v>0</v>
      </c>
      <c r="I61" s="6">
        <v>0</v>
      </c>
      <c r="J61" s="7">
        <v>0</v>
      </c>
      <c r="K61" s="15"/>
    </row>
    <row r="62" spans="1:11" ht="51" x14ac:dyDescent="0.25">
      <c r="A62" s="17">
        <v>55</v>
      </c>
      <c r="B62" s="1" t="s">
        <v>17</v>
      </c>
      <c r="C62" s="11" t="s">
        <v>50</v>
      </c>
      <c r="D62" s="7">
        <f t="shared" si="4"/>
        <v>1315.50686</v>
      </c>
      <c r="E62" s="5">
        <v>417.63569999999999</v>
      </c>
      <c r="F62" s="5">
        <v>158.82499999999999</v>
      </c>
      <c r="G62" s="5">
        <v>94.433999999999997</v>
      </c>
      <c r="H62" s="5">
        <v>379.61216000000002</v>
      </c>
      <c r="I62" s="5">
        <v>110</v>
      </c>
      <c r="J62" s="7">
        <v>155</v>
      </c>
      <c r="K62" s="15" t="s">
        <v>60</v>
      </c>
    </row>
    <row r="63" spans="1:11" x14ac:dyDescent="0.25">
      <c r="A63" s="17">
        <v>56</v>
      </c>
      <c r="B63" s="1" t="s">
        <v>5</v>
      </c>
      <c r="C63" s="1"/>
      <c r="D63" s="7">
        <f t="shared" si="4"/>
        <v>0</v>
      </c>
      <c r="E63" s="6">
        <v>0</v>
      </c>
      <c r="F63" s="5">
        <v>0</v>
      </c>
      <c r="G63" s="5">
        <v>0</v>
      </c>
      <c r="H63" s="5">
        <v>0</v>
      </c>
      <c r="I63" s="6">
        <v>0</v>
      </c>
      <c r="J63" s="7">
        <v>0</v>
      </c>
      <c r="K63" s="15"/>
    </row>
    <row r="64" spans="1:11" x14ac:dyDescent="0.25">
      <c r="A64" s="17">
        <v>57</v>
      </c>
      <c r="B64" s="1" t="s">
        <v>6</v>
      </c>
      <c r="C64" s="1"/>
      <c r="D64" s="7">
        <f t="shared" si="4"/>
        <v>0</v>
      </c>
      <c r="E64" s="6">
        <v>0</v>
      </c>
      <c r="F64" s="5">
        <v>0</v>
      </c>
      <c r="G64" s="5">
        <v>0</v>
      </c>
      <c r="H64" s="5">
        <v>0</v>
      </c>
      <c r="I64" s="6">
        <v>0</v>
      </c>
      <c r="J64" s="7">
        <v>0</v>
      </c>
      <c r="K64" s="15"/>
    </row>
    <row r="65" spans="1:11" x14ac:dyDescent="0.25">
      <c r="A65" s="17">
        <v>58</v>
      </c>
      <c r="B65" s="1" t="s">
        <v>7</v>
      </c>
      <c r="C65" s="1"/>
      <c r="D65" s="7">
        <f t="shared" si="4"/>
        <v>1315.50686</v>
      </c>
      <c r="E65" s="5">
        <v>417.63569999999999</v>
      </c>
      <c r="F65" s="5">
        <v>158.82499999999999</v>
      </c>
      <c r="G65" s="5">
        <v>94.433999999999997</v>
      </c>
      <c r="H65" s="5">
        <v>379.61216000000002</v>
      </c>
      <c r="I65" s="5">
        <f>I62</f>
        <v>110</v>
      </c>
      <c r="J65" s="7">
        <f>J62:K62</f>
        <v>155</v>
      </c>
      <c r="K65" s="15"/>
    </row>
    <row r="66" spans="1:11" ht="25.5" x14ac:dyDescent="0.25">
      <c r="A66" s="17">
        <v>59</v>
      </c>
      <c r="B66" s="1" t="s">
        <v>8</v>
      </c>
      <c r="C66" s="1"/>
      <c r="D66" s="7">
        <f t="shared" si="4"/>
        <v>0</v>
      </c>
      <c r="E66" s="6">
        <v>0</v>
      </c>
      <c r="F66" s="5">
        <v>0</v>
      </c>
      <c r="G66" s="5">
        <v>0</v>
      </c>
      <c r="H66" s="5">
        <v>0</v>
      </c>
      <c r="I66" s="6">
        <v>0</v>
      </c>
      <c r="J66" s="7">
        <v>0</v>
      </c>
      <c r="K66" s="15"/>
    </row>
    <row r="67" spans="1:11" x14ac:dyDescent="0.25">
      <c r="A67" s="17">
        <v>60</v>
      </c>
      <c r="B67" s="1" t="s">
        <v>9</v>
      </c>
      <c r="C67" s="1"/>
      <c r="D67" s="7">
        <f t="shared" si="4"/>
        <v>0</v>
      </c>
      <c r="E67" s="6">
        <v>0</v>
      </c>
      <c r="F67" s="5">
        <v>0</v>
      </c>
      <c r="G67" s="5">
        <v>0</v>
      </c>
      <c r="H67" s="5">
        <v>0</v>
      </c>
      <c r="I67" s="6">
        <v>0</v>
      </c>
      <c r="J67" s="7">
        <v>0</v>
      </c>
      <c r="K67" s="15"/>
    </row>
    <row r="68" spans="1:11" ht="58.5" customHeight="1" x14ac:dyDescent="0.25">
      <c r="A68" s="17">
        <v>61</v>
      </c>
      <c r="B68" s="21" t="s">
        <v>18</v>
      </c>
      <c r="C68" s="11" t="s">
        <v>50</v>
      </c>
      <c r="D68" s="7">
        <f t="shared" si="4"/>
        <v>228</v>
      </c>
      <c r="E68" s="7">
        <v>20</v>
      </c>
      <c r="F68" s="5">
        <v>73</v>
      </c>
      <c r="G68" s="5">
        <v>75</v>
      </c>
      <c r="H68" s="5">
        <v>60</v>
      </c>
      <c r="I68" s="8">
        <v>0</v>
      </c>
      <c r="J68" s="7">
        <v>0</v>
      </c>
      <c r="K68" s="15" t="s">
        <v>61</v>
      </c>
    </row>
    <row r="69" spans="1:11" x14ac:dyDescent="0.25">
      <c r="A69" s="17">
        <v>62</v>
      </c>
      <c r="B69" s="1" t="s">
        <v>5</v>
      </c>
      <c r="C69" s="1"/>
      <c r="D69" s="7">
        <f t="shared" si="4"/>
        <v>0</v>
      </c>
      <c r="E69" s="7">
        <v>0</v>
      </c>
      <c r="F69" s="5">
        <v>0</v>
      </c>
      <c r="G69" s="5">
        <v>0</v>
      </c>
      <c r="H69" s="5">
        <v>0</v>
      </c>
      <c r="I69" s="6">
        <v>0</v>
      </c>
      <c r="J69" s="7">
        <v>0</v>
      </c>
      <c r="K69" s="15"/>
    </row>
    <row r="70" spans="1:11" x14ac:dyDescent="0.25">
      <c r="A70" s="17">
        <v>63</v>
      </c>
      <c r="B70" s="1" t="s">
        <v>6</v>
      </c>
      <c r="C70" s="1"/>
      <c r="D70" s="7">
        <f t="shared" si="4"/>
        <v>0</v>
      </c>
      <c r="E70" s="7">
        <v>0</v>
      </c>
      <c r="F70" s="5">
        <v>0</v>
      </c>
      <c r="G70" s="5">
        <v>0</v>
      </c>
      <c r="H70" s="5">
        <v>0</v>
      </c>
      <c r="I70" s="6">
        <v>0</v>
      </c>
      <c r="J70" s="7">
        <v>0</v>
      </c>
      <c r="K70" s="15"/>
    </row>
    <row r="71" spans="1:11" x14ac:dyDescent="0.25">
      <c r="A71" s="17">
        <v>64</v>
      </c>
      <c r="B71" s="1" t="s">
        <v>7</v>
      </c>
      <c r="C71" s="1"/>
      <c r="D71" s="7">
        <f t="shared" si="4"/>
        <v>228</v>
      </c>
      <c r="E71" s="7">
        <v>20</v>
      </c>
      <c r="F71" s="5">
        <v>73</v>
      </c>
      <c r="G71" s="5">
        <v>75</v>
      </c>
      <c r="H71" s="5">
        <v>60</v>
      </c>
      <c r="I71" s="8">
        <v>0</v>
      </c>
      <c r="J71" s="7">
        <v>0</v>
      </c>
      <c r="K71" s="15"/>
    </row>
    <row r="72" spans="1:11" ht="25.5" x14ac:dyDescent="0.25">
      <c r="A72" s="17">
        <v>65</v>
      </c>
      <c r="B72" s="1" t="s">
        <v>8</v>
      </c>
      <c r="C72" s="1"/>
      <c r="D72" s="7">
        <f t="shared" si="4"/>
        <v>0</v>
      </c>
      <c r="E72" s="6">
        <v>0</v>
      </c>
      <c r="F72" s="5">
        <v>0</v>
      </c>
      <c r="G72" s="5">
        <v>0</v>
      </c>
      <c r="H72" s="5">
        <v>0</v>
      </c>
      <c r="I72" s="6">
        <v>0</v>
      </c>
      <c r="J72" s="7">
        <v>0</v>
      </c>
      <c r="K72" s="15"/>
    </row>
    <row r="73" spans="1:11" x14ac:dyDescent="0.25">
      <c r="A73" s="17">
        <v>66</v>
      </c>
      <c r="B73" s="1" t="s">
        <v>9</v>
      </c>
      <c r="C73" s="1"/>
      <c r="D73" s="7">
        <f t="shared" si="4"/>
        <v>0</v>
      </c>
      <c r="E73" s="6">
        <v>0</v>
      </c>
      <c r="F73" s="5">
        <v>0</v>
      </c>
      <c r="G73" s="5">
        <v>0</v>
      </c>
      <c r="H73" s="5">
        <v>0</v>
      </c>
      <c r="I73" s="6">
        <v>0</v>
      </c>
      <c r="J73" s="7">
        <v>0</v>
      </c>
      <c r="K73" s="15"/>
    </row>
    <row r="74" spans="1:11" ht="63.75" x14ac:dyDescent="0.25">
      <c r="A74" s="17">
        <v>67</v>
      </c>
      <c r="B74" s="21" t="s">
        <v>78</v>
      </c>
      <c r="C74" s="11" t="s">
        <v>50</v>
      </c>
      <c r="D74" s="7">
        <f t="shared" si="4"/>
        <v>0</v>
      </c>
      <c r="E74" s="7">
        <v>0</v>
      </c>
      <c r="F74" s="5">
        <v>0</v>
      </c>
      <c r="G74" s="5">
        <v>0</v>
      </c>
      <c r="H74" s="5">
        <v>0</v>
      </c>
      <c r="I74" s="8">
        <v>0</v>
      </c>
      <c r="J74" s="7">
        <v>0</v>
      </c>
      <c r="K74" s="15" t="s">
        <v>58</v>
      </c>
    </row>
    <row r="75" spans="1:11" x14ac:dyDescent="0.25">
      <c r="A75" s="17">
        <v>68</v>
      </c>
      <c r="B75" s="1" t="s">
        <v>5</v>
      </c>
      <c r="C75" s="1"/>
      <c r="D75" s="7">
        <f t="shared" si="4"/>
        <v>0</v>
      </c>
      <c r="E75" s="7">
        <v>0</v>
      </c>
      <c r="F75" s="5">
        <v>0</v>
      </c>
      <c r="G75" s="5">
        <v>0</v>
      </c>
      <c r="H75" s="5">
        <v>0</v>
      </c>
      <c r="I75" s="6">
        <v>0</v>
      </c>
      <c r="J75" s="7">
        <v>0</v>
      </c>
      <c r="K75" s="15"/>
    </row>
    <row r="76" spans="1:11" x14ac:dyDescent="0.25">
      <c r="A76" s="17">
        <v>69</v>
      </c>
      <c r="B76" s="1" t="s">
        <v>6</v>
      </c>
      <c r="C76" s="1"/>
      <c r="D76" s="7">
        <f t="shared" si="4"/>
        <v>0</v>
      </c>
      <c r="E76" s="7">
        <v>0</v>
      </c>
      <c r="F76" s="5">
        <v>0</v>
      </c>
      <c r="G76" s="5">
        <v>0</v>
      </c>
      <c r="H76" s="5">
        <v>0</v>
      </c>
      <c r="I76" s="6">
        <v>0</v>
      </c>
      <c r="J76" s="7">
        <v>0</v>
      </c>
      <c r="K76" s="15"/>
    </row>
    <row r="77" spans="1:11" x14ac:dyDescent="0.25">
      <c r="A77" s="17">
        <v>70</v>
      </c>
      <c r="B77" s="1" t="s">
        <v>7</v>
      </c>
      <c r="C77" s="1"/>
      <c r="D77" s="7">
        <f t="shared" si="4"/>
        <v>0</v>
      </c>
      <c r="E77" s="7">
        <v>0</v>
      </c>
      <c r="F77" s="5">
        <v>0</v>
      </c>
      <c r="G77" s="5">
        <v>0</v>
      </c>
      <c r="H77" s="5">
        <v>0</v>
      </c>
      <c r="I77" s="8">
        <v>0</v>
      </c>
      <c r="J77" s="7">
        <v>0</v>
      </c>
      <c r="K77" s="15"/>
    </row>
    <row r="78" spans="1:11" x14ac:dyDescent="0.25">
      <c r="A78" s="17">
        <v>71</v>
      </c>
      <c r="B78" s="1" t="s">
        <v>9</v>
      </c>
      <c r="C78" s="1"/>
      <c r="D78" s="7">
        <f t="shared" si="4"/>
        <v>0</v>
      </c>
      <c r="E78" s="6">
        <v>0</v>
      </c>
      <c r="F78" s="5">
        <v>0</v>
      </c>
      <c r="G78" s="5">
        <v>0</v>
      </c>
      <c r="H78" s="5">
        <v>0</v>
      </c>
      <c r="I78" s="6">
        <v>0</v>
      </c>
      <c r="J78" s="7">
        <v>0</v>
      </c>
      <c r="K78" s="15"/>
    </row>
    <row r="79" spans="1:11" ht="25.5" x14ac:dyDescent="0.25">
      <c r="A79" s="17">
        <v>72</v>
      </c>
      <c r="B79" s="1" t="s">
        <v>8</v>
      </c>
      <c r="C79" s="1"/>
      <c r="D79" s="7">
        <f t="shared" si="4"/>
        <v>0</v>
      </c>
      <c r="E79" s="6">
        <v>0</v>
      </c>
      <c r="F79" s="5">
        <v>0</v>
      </c>
      <c r="G79" s="5">
        <v>0</v>
      </c>
      <c r="H79" s="5">
        <v>0</v>
      </c>
      <c r="I79" s="6">
        <v>0</v>
      </c>
      <c r="J79" s="7">
        <v>0</v>
      </c>
      <c r="K79" s="15"/>
    </row>
    <row r="80" spans="1:11" ht="63.75" x14ac:dyDescent="0.25">
      <c r="A80" s="17">
        <v>73</v>
      </c>
      <c r="B80" s="1" t="s">
        <v>88</v>
      </c>
      <c r="C80" s="1"/>
      <c r="D80" s="7">
        <f t="shared" si="4"/>
        <v>78</v>
      </c>
      <c r="E80" s="5">
        <v>28</v>
      </c>
      <c r="F80" s="5">
        <v>50</v>
      </c>
      <c r="G80" s="5">
        <v>0</v>
      </c>
      <c r="H80" s="5">
        <v>0</v>
      </c>
      <c r="I80" s="8">
        <v>0</v>
      </c>
      <c r="J80" s="7">
        <v>0</v>
      </c>
      <c r="K80" s="12" t="s">
        <v>58</v>
      </c>
    </row>
    <row r="81" spans="1:11" x14ac:dyDescent="0.25">
      <c r="A81" s="17">
        <v>74</v>
      </c>
      <c r="B81" s="1" t="s">
        <v>5</v>
      </c>
      <c r="C81" s="1"/>
      <c r="D81" s="7">
        <f t="shared" si="4"/>
        <v>0</v>
      </c>
      <c r="E81" s="6">
        <v>0</v>
      </c>
      <c r="F81" s="5">
        <v>0</v>
      </c>
      <c r="G81" s="5">
        <v>0</v>
      </c>
      <c r="H81" s="5">
        <v>0</v>
      </c>
      <c r="I81" s="6">
        <v>0</v>
      </c>
      <c r="J81" s="7">
        <v>0</v>
      </c>
      <c r="K81" s="12"/>
    </row>
    <row r="82" spans="1:11" x14ac:dyDescent="0.25">
      <c r="A82" s="17">
        <v>75</v>
      </c>
      <c r="B82" s="1" t="s">
        <v>6</v>
      </c>
      <c r="C82" s="1"/>
      <c r="D82" s="7">
        <f t="shared" si="4"/>
        <v>0</v>
      </c>
      <c r="E82" s="6">
        <v>0</v>
      </c>
      <c r="F82" s="5">
        <v>0</v>
      </c>
      <c r="G82" s="5">
        <v>0</v>
      </c>
      <c r="H82" s="5">
        <v>0</v>
      </c>
      <c r="I82" s="6">
        <v>0</v>
      </c>
      <c r="J82" s="7">
        <v>0</v>
      </c>
      <c r="K82" s="12"/>
    </row>
    <row r="83" spans="1:11" x14ac:dyDescent="0.25">
      <c r="A83" s="17">
        <v>76</v>
      </c>
      <c r="B83" s="1" t="s">
        <v>7</v>
      </c>
      <c r="C83" s="1"/>
      <c r="D83" s="7">
        <f t="shared" si="4"/>
        <v>78</v>
      </c>
      <c r="E83" s="5">
        <v>28</v>
      </c>
      <c r="F83" s="5">
        <v>50</v>
      </c>
      <c r="G83" s="5">
        <v>0</v>
      </c>
      <c r="H83" s="5">
        <v>0</v>
      </c>
      <c r="I83" s="8">
        <v>0</v>
      </c>
      <c r="J83" s="7">
        <v>0</v>
      </c>
      <c r="K83" s="12"/>
    </row>
    <row r="84" spans="1:11" ht="25.5" x14ac:dyDescent="0.25">
      <c r="A84" s="17">
        <v>77</v>
      </c>
      <c r="B84" s="1" t="s">
        <v>8</v>
      </c>
      <c r="C84" s="1"/>
      <c r="D84" s="7">
        <f t="shared" si="4"/>
        <v>0</v>
      </c>
      <c r="E84" s="6">
        <v>0</v>
      </c>
      <c r="F84" s="5">
        <v>0</v>
      </c>
      <c r="G84" s="5">
        <v>0</v>
      </c>
      <c r="H84" s="5">
        <v>0</v>
      </c>
      <c r="I84" s="6">
        <v>0</v>
      </c>
      <c r="J84" s="7">
        <v>0</v>
      </c>
      <c r="K84" s="14"/>
    </row>
    <row r="85" spans="1:11" x14ac:dyDescent="0.25">
      <c r="A85" s="25">
        <v>78</v>
      </c>
      <c r="B85" s="26" t="s">
        <v>9</v>
      </c>
      <c r="C85" s="26"/>
      <c r="D85" s="7">
        <f t="shared" ref="D85:D148" si="5">E85+F85+G85+H85+I85+J85</f>
        <v>0</v>
      </c>
      <c r="E85" s="27">
        <v>0</v>
      </c>
      <c r="F85" s="28">
        <v>0</v>
      </c>
      <c r="G85" s="28">
        <v>0</v>
      </c>
      <c r="H85" s="28">
        <v>0</v>
      </c>
      <c r="I85" s="27">
        <v>0</v>
      </c>
      <c r="J85" s="50">
        <v>0</v>
      </c>
      <c r="K85" s="29"/>
    </row>
    <row r="86" spans="1:11" ht="63.75" x14ac:dyDescent="0.25">
      <c r="A86" s="17">
        <v>79</v>
      </c>
      <c r="B86" s="1" t="s">
        <v>90</v>
      </c>
      <c r="C86" s="11" t="s">
        <v>50</v>
      </c>
      <c r="D86" s="7">
        <f t="shared" si="5"/>
        <v>342.83</v>
      </c>
      <c r="E86" s="7">
        <f t="shared" ref="E86:J86" si="6">E92+E98</f>
        <v>0</v>
      </c>
      <c r="F86" s="7">
        <f t="shared" si="6"/>
        <v>64.5</v>
      </c>
      <c r="G86" s="5">
        <f t="shared" si="6"/>
        <v>38.01</v>
      </c>
      <c r="H86" s="5">
        <f>H92+H98</f>
        <v>40.32</v>
      </c>
      <c r="I86" s="7">
        <f t="shared" si="6"/>
        <v>100</v>
      </c>
      <c r="J86" s="7">
        <f t="shared" si="6"/>
        <v>100</v>
      </c>
      <c r="K86" s="15"/>
    </row>
    <row r="87" spans="1:11" x14ac:dyDescent="0.25">
      <c r="A87" s="17">
        <v>80</v>
      </c>
      <c r="B87" s="1" t="s">
        <v>5</v>
      </c>
      <c r="C87" s="1"/>
      <c r="D87" s="7">
        <f t="shared" si="5"/>
        <v>0</v>
      </c>
      <c r="E87" s="6">
        <v>0</v>
      </c>
      <c r="F87" s="5">
        <v>0</v>
      </c>
      <c r="G87" s="5">
        <v>0</v>
      </c>
      <c r="H87" s="5">
        <v>0</v>
      </c>
      <c r="I87" s="6">
        <v>0</v>
      </c>
      <c r="J87" s="7">
        <v>0</v>
      </c>
      <c r="K87" s="15"/>
    </row>
    <row r="88" spans="1:11" x14ac:dyDescent="0.25">
      <c r="A88" s="17">
        <v>81</v>
      </c>
      <c r="B88" s="1" t="s">
        <v>6</v>
      </c>
      <c r="C88" s="1"/>
      <c r="D88" s="7">
        <f t="shared" si="5"/>
        <v>0</v>
      </c>
      <c r="E88" s="6">
        <v>0</v>
      </c>
      <c r="F88" s="5">
        <v>0</v>
      </c>
      <c r="G88" s="5">
        <v>0</v>
      </c>
      <c r="H88" s="5">
        <v>0</v>
      </c>
      <c r="I88" s="6">
        <v>0</v>
      </c>
      <c r="J88" s="7">
        <v>0</v>
      </c>
      <c r="K88" s="15"/>
    </row>
    <row r="89" spans="1:11" x14ac:dyDescent="0.25">
      <c r="A89" s="17">
        <v>82</v>
      </c>
      <c r="B89" s="1" t="s">
        <v>7</v>
      </c>
      <c r="C89" s="1"/>
      <c r="D89" s="7">
        <f t="shared" si="5"/>
        <v>342.83</v>
      </c>
      <c r="E89" s="7">
        <f t="shared" ref="E89:J89" si="7">E95+E101</f>
        <v>0</v>
      </c>
      <c r="F89" s="7">
        <f t="shared" si="7"/>
        <v>64.5</v>
      </c>
      <c r="G89" s="5">
        <f t="shared" si="7"/>
        <v>38.01</v>
      </c>
      <c r="H89" s="5">
        <f>H95+H101</f>
        <v>40.32</v>
      </c>
      <c r="I89" s="7">
        <f t="shared" si="7"/>
        <v>100</v>
      </c>
      <c r="J89" s="7">
        <f t="shared" si="7"/>
        <v>100</v>
      </c>
      <c r="K89" s="15"/>
    </row>
    <row r="90" spans="1:11" ht="25.5" x14ac:dyDescent="0.25">
      <c r="A90" s="17">
        <v>83</v>
      </c>
      <c r="B90" s="1" t="s">
        <v>8</v>
      </c>
      <c r="C90" s="1"/>
      <c r="D90" s="7">
        <f t="shared" si="5"/>
        <v>0</v>
      </c>
      <c r="E90" s="6">
        <v>0</v>
      </c>
      <c r="F90" s="5">
        <v>0</v>
      </c>
      <c r="G90" s="5">
        <v>0</v>
      </c>
      <c r="H90" s="5">
        <v>0</v>
      </c>
      <c r="I90" s="6">
        <v>0</v>
      </c>
      <c r="J90" s="7">
        <v>0</v>
      </c>
      <c r="K90" s="15"/>
    </row>
    <row r="91" spans="1:11" x14ac:dyDescent="0.25">
      <c r="A91" s="25">
        <v>84</v>
      </c>
      <c r="B91" s="1" t="s">
        <v>9</v>
      </c>
      <c r="C91" s="1"/>
      <c r="D91" s="7">
        <f t="shared" si="5"/>
        <v>0</v>
      </c>
      <c r="E91" s="6">
        <v>0</v>
      </c>
      <c r="F91" s="5">
        <v>0</v>
      </c>
      <c r="G91" s="5">
        <v>0</v>
      </c>
      <c r="H91" s="5">
        <v>0</v>
      </c>
      <c r="I91" s="6">
        <v>0</v>
      </c>
      <c r="J91" s="7">
        <v>0</v>
      </c>
      <c r="K91" s="15"/>
    </row>
    <row r="92" spans="1:11" ht="45.75" customHeight="1" x14ac:dyDescent="0.25">
      <c r="A92" s="17">
        <v>85</v>
      </c>
      <c r="B92" s="1" t="s">
        <v>19</v>
      </c>
      <c r="C92" s="11" t="s">
        <v>50</v>
      </c>
      <c r="D92" s="7">
        <f t="shared" si="5"/>
        <v>202.51</v>
      </c>
      <c r="E92" s="5">
        <v>0</v>
      </c>
      <c r="F92" s="5">
        <v>64.5</v>
      </c>
      <c r="G92" s="5">
        <v>38.01</v>
      </c>
      <c r="H92" s="5">
        <v>0</v>
      </c>
      <c r="I92" s="5">
        <v>50</v>
      </c>
      <c r="J92" s="7">
        <v>50</v>
      </c>
      <c r="K92" s="15" t="s">
        <v>52</v>
      </c>
    </row>
    <row r="93" spans="1:11" x14ac:dyDescent="0.25">
      <c r="A93" s="17">
        <v>86</v>
      </c>
      <c r="B93" s="30" t="s">
        <v>5</v>
      </c>
      <c r="C93" s="30"/>
      <c r="D93" s="7">
        <f t="shared" si="5"/>
        <v>0</v>
      </c>
      <c r="E93" s="31">
        <v>0</v>
      </c>
      <c r="F93" s="32">
        <v>0</v>
      </c>
      <c r="G93" s="32">
        <v>0</v>
      </c>
      <c r="H93" s="32">
        <v>0</v>
      </c>
      <c r="I93" s="31">
        <v>0</v>
      </c>
      <c r="J93" s="51">
        <v>0</v>
      </c>
      <c r="K93" s="33"/>
    </row>
    <row r="94" spans="1:11" x14ac:dyDescent="0.25">
      <c r="A94" s="17">
        <v>87</v>
      </c>
      <c r="B94" s="1" t="s">
        <v>6</v>
      </c>
      <c r="C94" s="1"/>
      <c r="D94" s="7">
        <f t="shared" si="5"/>
        <v>0</v>
      </c>
      <c r="E94" s="6">
        <v>0</v>
      </c>
      <c r="F94" s="5">
        <v>0</v>
      </c>
      <c r="G94" s="5">
        <v>0</v>
      </c>
      <c r="H94" s="5">
        <v>0</v>
      </c>
      <c r="I94" s="6">
        <v>0</v>
      </c>
      <c r="J94" s="7">
        <v>0</v>
      </c>
      <c r="K94" s="15"/>
    </row>
    <row r="95" spans="1:11" x14ac:dyDescent="0.25">
      <c r="A95" s="17">
        <v>88</v>
      </c>
      <c r="B95" s="1" t="s">
        <v>7</v>
      </c>
      <c r="C95" s="1"/>
      <c r="D95" s="7">
        <f t="shared" si="5"/>
        <v>202.51</v>
      </c>
      <c r="E95" s="5">
        <v>0</v>
      </c>
      <c r="F95" s="5">
        <v>64.5</v>
      </c>
      <c r="G95" s="5">
        <v>38.01</v>
      </c>
      <c r="H95" s="5">
        <v>0</v>
      </c>
      <c r="I95" s="5">
        <v>50</v>
      </c>
      <c r="J95" s="7">
        <v>50</v>
      </c>
      <c r="K95" s="15"/>
    </row>
    <row r="96" spans="1:11" ht="25.5" x14ac:dyDescent="0.25">
      <c r="A96" s="17">
        <v>89</v>
      </c>
      <c r="B96" s="1" t="s">
        <v>8</v>
      </c>
      <c r="C96" s="1"/>
      <c r="D96" s="7">
        <f t="shared" si="5"/>
        <v>0</v>
      </c>
      <c r="E96" s="6">
        <v>0</v>
      </c>
      <c r="F96" s="5">
        <v>0</v>
      </c>
      <c r="G96" s="5">
        <v>0</v>
      </c>
      <c r="H96" s="5">
        <v>0</v>
      </c>
      <c r="I96" s="6">
        <v>0</v>
      </c>
      <c r="J96" s="7">
        <v>0</v>
      </c>
      <c r="K96" s="15"/>
    </row>
    <row r="97" spans="1:11" x14ac:dyDescent="0.25">
      <c r="A97" s="25">
        <v>90</v>
      </c>
      <c r="B97" s="1" t="s">
        <v>9</v>
      </c>
      <c r="C97" s="1"/>
      <c r="D97" s="7">
        <f t="shared" si="5"/>
        <v>0</v>
      </c>
      <c r="E97" s="6">
        <v>0</v>
      </c>
      <c r="F97" s="5">
        <v>0</v>
      </c>
      <c r="G97" s="5">
        <v>0</v>
      </c>
      <c r="H97" s="5">
        <v>0</v>
      </c>
      <c r="I97" s="6">
        <v>0</v>
      </c>
      <c r="J97" s="7">
        <v>0</v>
      </c>
      <c r="K97" s="15"/>
    </row>
    <row r="98" spans="1:11" ht="38.25" x14ac:dyDescent="0.25">
      <c r="A98" s="17">
        <v>91</v>
      </c>
      <c r="B98" s="1" t="s">
        <v>20</v>
      </c>
      <c r="C98" s="11" t="s">
        <v>50</v>
      </c>
      <c r="D98" s="7">
        <f t="shared" si="5"/>
        <v>140.32</v>
      </c>
      <c r="E98" s="5">
        <v>0</v>
      </c>
      <c r="F98" s="5">
        <v>0</v>
      </c>
      <c r="G98" s="5">
        <v>0</v>
      </c>
      <c r="H98" s="5">
        <v>40.32</v>
      </c>
      <c r="I98" s="5">
        <v>50</v>
      </c>
      <c r="J98" s="7">
        <v>50</v>
      </c>
      <c r="K98" s="15" t="s">
        <v>52</v>
      </c>
    </row>
    <row r="99" spans="1:11" x14ac:dyDescent="0.25">
      <c r="A99" s="17">
        <v>92</v>
      </c>
      <c r="B99" s="1" t="s">
        <v>5</v>
      </c>
      <c r="C99" s="1"/>
      <c r="D99" s="7">
        <f t="shared" si="5"/>
        <v>0</v>
      </c>
      <c r="E99" s="6">
        <v>0</v>
      </c>
      <c r="F99" s="5">
        <v>0</v>
      </c>
      <c r="G99" s="5">
        <v>0</v>
      </c>
      <c r="H99" s="5">
        <v>0</v>
      </c>
      <c r="I99" s="6">
        <v>0</v>
      </c>
      <c r="J99" s="7">
        <v>0</v>
      </c>
      <c r="K99" s="15"/>
    </row>
    <row r="100" spans="1:11" x14ac:dyDescent="0.25">
      <c r="A100" s="17">
        <v>93</v>
      </c>
      <c r="B100" s="1" t="s">
        <v>6</v>
      </c>
      <c r="C100" s="1"/>
      <c r="D100" s="7">
        <f t="shared" si="5"/>
        <v>0</v>
      </c>
      <c r="E100" s="6">
        <v>0</v>
      </c>
      <c r="F100" s="5">
        <v>0</v>
      </c>
      <c r="G100" s="5">
        <v>0</v>
      </c>
      <c r="H100" s="5">
        <v>0</v>
      </c>
      <c r="I100" s="6">
        <v>0</v>
      </c>
      <c r="J100" s="7">
        <v>0</v>
      </c>
      <c r="K100" s="15"/>
    </row>
    <row r="101" spans="1:11" x14ac:dyDescent="0.25">
      <c r="A101" s="17">
        <v>94</v>
      </c>
      <c r="B101" s="1" t="s">
        <v>7</v>
      </c>
      <c r="C101" s="1"/>
      <c r="D101" s="7">
        <f t="shared" si="5"/>
        <v>140.32</v>
      </c>
      <c r="E101" s="5">
        <v>0</v>
      </c>
      <c r="F101" s="5">
        <v>0</v>
      </c>
      <c r="G101" s="5">
        <v>0</v>
      </c>
      <c r="H101" s="5">
        <v>40.32</v>
      </c>
      <c r="I101" s="5">
        <v>50</v>
      </c>
      <c r="J101" s="7">
        <v>50</v>
      </c>
      <c r="K101" s="15"/>
    </row>
    <row r="102" spans="1:11" ht="25.5" x14ac:dyDescent="0.25">
      <c r="A102" s="17">
        <v>95</v>
      </c>
      <c r="B102" s="1" t="s">
        <v>8</v>
      </c>
      <c r="C102" s="1"/>
      <c r="D102" s="7">
        <f t="shared" si="5"/>
        <v>0</v>
      </c>
      <c r="E102" s="6">
        <v>0</v>
      </c>
      <c r="F102" s="5">
        <v>0</v>
      </c>
      <c r="G102" s="5">
        <v>0</v>
      </c>
      <c r="H102" s="5">
        <v>0</v>
      </c>
      <c r="I102" s="6">
        <v>0</v>
      </c>
      <c r="J102" s="7">
        <v>0</v>
      </c>
      <c r="K102" s="15"/>
    </row>
    <row r="103" spans="1:11" x14ac:dyDescent="0.25">
      <c r="A103" s="25">
        <v>96</v>
      </c>
      <c r="B103" s="1" t="s">
        <v>9</v>
      </c>
      <c r="C103" s="1"/>
      <c r="D103" s="7">
        <f t="shared" si="5"/>
        <v>0</v>
      </c>
      <c r="E103" s="6">
        <v>0</v>
      </c>
      <c r="F103" s="5">
        <v>0</v>
      </c>
      <c r="G103" s="5">
        <v>0</v>
      </c>
      <c r="H103" s="5">
        <v>0</v>
      </c>
      <c r="I103" s="6">
        <v>0</v>
      </c>
      <c r="J103" s="7">
        <v>0</v>
      </c>
      <c r="K103" s="15"/>
    </row>
    <row r="104" spans="1:11" ht="76.5" x14ac:dyDescent="0.25">
      <c r="A104" s="17">
        <v>97</v>
      </c>
      <c r="B104" s="1" t="s">
        <v>21</v>
      </c>
      <c r="C104" s="11" t="s">
        <v>50</v>
      </c>
      <c r="D104" s="7">
        <f t="shared" si="5"/>
        <v>20350.099460000005</v>
      </c>
      <c r="E104" s="7">
        <f>E110+E116+E122+E128+E134</f>
        <v>5606.2314999999999</v>
      </c>
      <c r="F104" s="7">
        <f>F110+F116+F122+F128+F134</f>
        <v>3618.42</v>
      </c>
      <c r="G104" s="7">
        <f>G110+G116+G122+G128+G134</f>
        <v>4390.4350000000004</v>
      </c>
      <c r="H104" s="7">
        <f>H110+H116+H122+H128+H134</f>
        <v>3801.3529599999997</v>
      </c>
      <c r="I104" s="7">
        <f t="shared" ref="I104:J104" si="8">I110+I116+I122+I128</f>
        <v>1466.83</v>
      </c>
      <c r="J104" s="7">
        <f t="shared" si="8"/>
        <v>1466.83</v>
      </c>
      <c r="K104" s="15"/>
    </row>
    <row r="105" spans="1:11" x14ac:dyDescent="0.25">
      <c r="A105" s="17">
        <v>98</v>
      </c>
      <c r="B105" s="1" t="s">
        <v>5</v>
      </c>
      <c r="C105" s="1"/>
      <c r="D105" s="7">
        <f t="shared" si="5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15"/>
    </row>
    <row r="106" spans="1:11" x14ac:dyDescent="0.25">
      <c r="A106" s="17">
        <v>99</v>
      </c>
      <c r="B106" s="1" t="s">
        <v>6</v>
      </c>
      <c r="C106" s="1"/>
      <c r="D106" s="7">
        <f t="shared" si="5"/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15"/>
    </row>
    <row r="107" spans="1:11" x14ac:dyDescent="0.25">
      <c r="A107" s="17">
        <v>100</v>
      </c>
      <c r="B107" s="1" t="s">
        <v>7</v>
      </c>
      <c r="C107" s="1"/>
      <c r="D107" s="7">
        <f t="shared" si="5"/>
        <v>20350.099460000005</v>
      </c>
      <c r="E107" s="7">
        <f>E113+E119+E125+E131+E137</f>
        <v>5606.2314999999999</v>
      </c>
      <c r="F107" s="7">
        <f>F113+F119+F125+F131+F137</f>
        <v>3618.42</v>
      </c>
      <c r="G107" s="7">
        <f>G113+G119+G125+G131+G137</f>
        <v>4390.4350000000004</v>
      </c>
      <c r="H107" s="7">
        <f>H113+H119+H125+H131+H137:I137</f>
        <v>3801.3529599999997</v>
      </c>
      <c r="I107" s="7">
        <f t="shared" ref="I107:J107" si="9">I113+I119+I125+I131</f>
        <v>1466.83</v>
      </c>
      <c r="J107" s="7">
        <f t="shared" si="9"/>
        <v>1466.83</v>
      </c>
      <c r="K107" s="15"/>
    </row>
    <row r="108" spans="1:11" ht="25.5" x14ac:dyDescent="0.25">
      <c r="A108" s="17">
        <v>101</v>
      </c>
      <c r="B108" s="1" t="s">
        <v>8</v>
      </c>
      <c r="C108" s="1"/>
      <c r="D108" s="7">
        <f t="shared" si="5"/>
        <v>0</v>
      </c>
      <c r="E108" s="6">
        <v>0</v>
      </c>
      <c r="F108" s="5">
        <v>0</v>
      </c>
      <c r="G108" s="5">
        <v>0</v>
      </c>
      <c r="H108" s="5">
        <v>0</v>
      </c>
      <c r="I108" s="6">
        <v>0</v>
      </c>
      <c r="J108" s="7">
        <v>0</v>
      </c>
      <c r="K108" s="24"/>
    </row>
    <row r="109" spans="1:11" x14ac:dyDescent="0.25">
      <c r="A109" s="25">
        <v>102</v>
      </c>
      <c r="B109" s="1" t="s">
        <v>9</v>
      </c>
      <c r="C109" s="1"/>
      <c r="D109" s="7">
        <f t="shared" si="5"/>
        <v>0</v>
      </c>
      <c r="E109" s="6">
        <v>0</v>
      </c>
      <c r="F109" s="5">
        <v>0</v>
      </c>
      <c r="G109" s="5">
        <v>0</v>
      </c>
      <c r="H109" s="5">
        <v>0</v>
      </c>
      <c r="I109" s="6">
        <v>0</v>
      </c>
      <c r="J109" s="7">
        <v>0</v>
      </c>
      <c r="K109" s="24"/>
    </row>
    <row r="110" spans="1:11" ht="76.5" x14ac:dyDescent="0.25">
      <c r="A110" s="17">
        <v>103</v>
      </c>
      <c r="B110" s="1" t="s">
        <v>22</v>
      </c>
      <c r="C110" s="11" t="s">
        <v>91</v>
      </c>
      <c r="D110" s="7">
        <f>E110+F110+G110+H110+I110+J110</f>
        <v>17834.081460000001</v>
      </c>
      <c r="E110" s="7">
        <v>5114.3874999999998</v>
      </c>
      <c r="F110" s="7">
        <v>3574.1950000000002</v>
      </c>
      <c r="G110" s="7">
        <f>31.974+4195.482</f>
        <v>4227.4560000000001</v>
      </c>
      <c r="H110" s="7">
        <f>H113</f>
        <v>2364.3829599999999</v>
      </c>
      <c r="I110" s="7">
        <v>1276.83</v>
      </c>
      <c r="J110" s="7">
        <v>1276.83</v>
      </c>
      <c r="K110" s="15" t="s">
        <v>62</v>
      </c>
    </row>
    <row r="111" spans="1:11" x14ac:dyDescent="0.25">
      <c r="A111" s="17">
        <v>104</v>
      </c>
      <c r="B111" s="1" t="s">
        <v>5</v>
      </c>
      <c r="C111" s="1"/>
      <c r="D111" s="7">
        <f t="shared" si="5"/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14"/>
    </row>
    <row r="112" spans="1:11" x14ac:dyDescent="0.25">
      <c r="A112" s="17">
        <v>105</v>
      </c>
      <c r="B112" s="1" t="s">
        <v>6</v>
      </c>
      <c r="C112" s="1"/>
      <c r="D112" s="7">
        <f t="shared" si="5"/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14"/>
    </row>
    <row r="113" spans="1:11" x14ac:dyDescent="0.25">
      <c r="A113" s="17">
        <v>106</v>
      </c>
      <c r="B113" s="1" t="s">
        <v>7</v>
      </c>
      <c r="C113" s="1"/>
      <c r="D113" s="7">
        <f>E113+F113+G113+H113+I113+J113</f>
        <v>17834.081460000001</v>
      </c>
      <c r="E113" s="7">
        <v>5114.3874999999998</v>
      </c>
      <c r="F113" s="7">
        <v>3574.1950000000002</v>
      </c>
      <c r="G113" s="7">
        <f>31.974+4195.482</f>
        <v>4227.4560000000001</v>
      </c>
      <c r="H113" s="7">
        <f>1744.38296+620</f>
        <v>2364.3829599999999</v>
      </c>
      <c r="I113" s="7">
        <v>1276.83</v>
      </c>
      <c r="J113" s="7">
        <v>1276.83</v>
      </c>
      <c r="K113" s="12"/>
    </row>
    <row r="114" spans="1:11" ht="25.5" x14ac:dyDescent="0.25">
      <c r="A114" s="17">
        <v>107</v>
      </c>
      <c r="B114" s="1" t="s">
        <v>8</v>
      </c>
      <c r="C114" s="1"/>
      <c r="D114" s="7">
        <f t="shared" si="5"/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14"/>
    </row>
    <row r="115" spans="1:11" x14ac:dyDescent="0.25">
      <c r="A115" s="17">
        <v>108</v>
      </c>
      <c r="B115" s="1" t="s">
        <v>9</v>
      </c>
      <c r="C115" s="1"/>
      <c r="D115" s="7">
        <f t="shared" si="5"/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14"/>
    </row>
    <row r="116" spans="1:11" ht="25.5" x14ac:dyDescent="0.25">
      <c r="A116" s="17">
        <v>109</v>
      </c>
      <c r="B116" s="1" t="s">
        <v>23</v>
      </c>
      <c r="C116" s="11" t="s">
        <v>50</v>
      </c>
      <c r="D116" s="7">
        <f t="shared" si="5"/>
        <v>163.99</v>
      </c>
      <c r="E116" s="7">
        <v>0</v>
      </c>
      <c r="F116" s="7">
        <v>0</v>
      </c>
      <c r="G116" s="7">
        <v>0</v>
      </c>
      <c r="H116" s="7">
        <v>83.99</v>
      </c>
      <c r="I116" s="7">
        <v>40</v>
      </c>
      <c r="J116" s="7">
        <v>40</v>
      </c>
      <c r="K116" s="12" t="s">
        <v>63</v>
      </c>
    </row>
    <row r="117" spans="1:11" x14ac:dyDescent="0.25">
      <c r="A117" s="17">
        <v>110</v>
      </c>
      <c r="B117" s="1" t="s">
        <v>5</v>
      </c>
      <c r="C117" s="1"/>
      <c r="D117" s="7">
        <f t="shared" si="5"/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12"/>
    </row>
    <row r="118" spans="1:11" x14ac:dyDescent="0.25">
      <c r="A118" s="17">
        <v>111</v>
      </c>
      <c r="B118" s="1" t="s">
        <v>6</v>
      </c>
      <c r="C118" s="1"/>
      <c r="D118" s="7">
        <f t="shared" si="5"/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12"/>
    </row>
    <row r="119" spans="1:11" x14ac:dyDescent="0.25">
      <c r="A119" s="25">
        <v>112</v>
      </c>
      <c r="B119" s="1" t="s">
        <v>7</v>
      </c>
      <c r="C119" s="1"/>
      <c r="D119" s="7">
        <f t="shared" si="5"/>
        <v>163.99</v>
      </c>
      <c r="E119" s="7">
        <v>0</v>
      </c>
      <c r="F119" s="7">
        <v>0</v>
      </c>
      <c r="G119" s="7">
        <v>0</v>
      </c>
      <c r="H119" s="7">
        <v>83.99</v>
      </c>
      <c r="I119" s="7">
        <v>40</v>
      </c>
      <c r="J119" s="7">
        <v>40</v>
      </c>
      <c r="K119" s="12"/>
    </row>
    <row r="120" spans="1:11" ht="25.5" x14ac:dyDescent="0.25">
      <c r="A120" s="17">
        <v>113</v>
      </c>
      <c r="B120" s="1" t="s">
        <v>8</v>
      </c>
      <c r="C120" s="1"/>
      <c r="D120" s="7">
        <f t="shared" si="5"/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14"/>
    </row>
    <row r="121" spans="1:11" x14ac:dyDescent="0.25">
      <c r="A121" s="17">
        <v>114</v>
      </c>
      <c r="B121" s="1" t="s">
        <v>9</v>
      </c>
      <c r="C121" s="1"/>
      <c r="D121" s="7">
        <f t="shared" si="5"/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14"/>
    </row>
    <row r="122" spans="1:11" ht="70.5" customHeight="1" x14ac:dyDescent="0.25">
      <c r="A122" s="17">
        <v>115</v>
      </c>
      <c r="B122" s="1" t="s">
        <v>24</v>
      </c>
      <c r="C122" s="11" t="s">
        <v>50</v>
      </c>
      <c r="D122" s="7">
        <f t="shared" si="5"/>
        <v>492.14400000000001</v>
      </c>
      <c r="E122" s="7">
        <v>38.143999999999998</v>
      </c>
      <c r="F122" s="7">
        <v>0</v>
      </c>
      <c r="G122" s="7">
        <v>0</v>
      </c>
      <c r="H122" s="7">
        <v>154</v>
      </c>
      <c r="I122" s="7">
        <v>150</v>
      </c>
      <c r="J122" s="7">
        <v>150</v>
      </c>
      <c r="K122" s="12" t="s">
        <v>64</v>
      </c>
    </row>
    <row r="123" spans="1:11" x14ac:dyDescent="0.25">
      <c r="A123" s="17">
        <v>116</v>
      </c>
      <c r="B123" s="1" t="s">
        <v>5</v>
      </c>
      <c r="C123" s="1"/>
      <c r="D123" s="7">
        <f t="shared" si="5"/>
        <v>0</v>
      </c>
      <c r="E123" s="6">
        <v>0</v>
      </c>
      <c r="F123" s="5">
        <v>0</v>
      </c>
      <c r="G123" s="5">
        <v>0</v>
      </c>
      <c r="H123" s="5">
        <v>0</v>
      </c>
      <c r="I123" s="6">
        <v>0</v>
      </c>
      <c r="J123" s="7">
        <v>0</v>
      </c>
      <c r="K123" s="12"/>
    </row>
    <row r="124" spans="1:11" x14ac:dyDescent="0.25">
      <c r="A124" s="17">
        <v>117</v>
      </c>
      <c r="B124" s="1" t="s">
        <v>6</v>
      </c>
      <c r="C124" s="1"/>
      <c r="D124" s="7">
        <f t="shared" si="5"/>
        <v>0</v>
      </c>
      <c r="E124" s="6">
        <v>0</v>
      </c>
      <c r="F124" s="5">
        <v>0</v>
      </c>
      <c r="G124" s="5">
        <v>0</v>
      </c>
      <c r="H124" s="5">
        <v>0</v>
      </c>
      <c r="I124" s="6">
        <v>0</v>
      </c>
      <c r="J124" s="7">
        <v>0</v>
      </c>
      <c r="K124" s="12"/>
    </row>
    <row r="125" spans="1:11" x14ac:dyDescent="0.25">
      <c r="A125" s="25">
        <v>118</v>
      </c>
      <c r="B125" s="1" t="s">
        <v>7</v>
      </c>
      <c r="C125" s="1"/>
      <c r="D125" s="7">
        <f t="shared" si="5"/>
        <v>492.14400000000001</v>
      </c>
      <c r="E125" s="5">
        <v>38.143999999999998</v>
      </c>
      <c r="F125" s="5">
        <v>0</v>
      </c>
      <c r="G125" s="5">
        <v>0</v>
      </c>
      <c r="H125" s="5">
        <v>154</v>
      </c>
      <c r="I125" s="5">
        <v>150</v>
      </c>
      <c r="J125" s="7">
        <v>150</v>
      </c>
      <c r="K125" s="12"/>
    </row>
    <row r="126" spans="1:11" ht="25.5" x14ac:dyDescent="0.25">
      <c r="A126" s="17">
        <v>119</v>
      </c>
      <c r="B126" s="1" t="s">
        <v>8</v>
      </c>
      <c r="C126" s="1"/>
      <c r="D126" s="7">
        <f t="shared" si="5"/>
        <v>0</v>
      </c>
      <c r="E126" s="6">
        <v>0</v>
      </c>
      <c r="F126" s="5">
        <v>0</v>
      </c>
      <c r="G126" s="5">
        <v>0</v>
      </c>
      <c r="H126" s="5">
        <v>0</v>
      </c>
      <c r="I126" s="6">
        <v>0</v>
      </c>
      <c r="J126" s="7">
        <v>0</v>
      </c>
      <c r="K126" s="14"/>
    </row>
    <row r="127" spans="1:11" x14ac:dyDescent="0.25">
      <c r="A127" s="17">
        <v>120</v>
      </c>
      <c r="B127" s="1" t="s">
        <v>9</v>
      </c>
      <c r="C127" s="1"/>
      <c r="D127" s="7">
        <f t="shared" si="5"/>
        <v>0</v>
      </c>
      <c r="E127" s="6">
        <v>0</v>
      </c>
      <c r="F127" s="5">
        <v>0</v>
      </c>
      <c r="G127" s="5">
        <v>0</v>
      </c>
      <c r="H127" s="5">
        <v>0</v>
      </c>
      <c r="I127" s="6">
        <v>0</v>
      </c>
      <c r="J127" s="7">
        <v>0</v>
      </c>
      <c r="K127" s="14"/>
    </row>
    <row r="128" spans="1:11" ht="51" x14ac:dyDescent="0.25">
      <c r="A128" s="17">
        <v>121</v>
      </c>
      <c r="B128" s="1" t="s">
        <v>25</v>
      </c>
      <c r="C128" s="1" t="s">
        <v>55</v>
      </c>
      <c r="D128" s="7">
        <f t="shared" si="5"/>
        <v>1114.18</v>
      </c>
      <c r="E128" s="5">
        <v>405.2</v>
      </c>
      <c r="F128" s="5">
        <v>0</v>
      </c>
      <c r="G128" s="5">
        <v>0</v>
      </c>
      <c r="H128" s="5">
        <v>708.98</v>
      </c>
      <c r="I128" s="8">
        <v>0</v>
      </c>
      <c r="J128" s="7">
        <v>0</v>
      </c>
      <c r="K128" s="12" t="s">
        <v>65</v>
      </c>
    </row>
    <row r="129" spans="1:11" x14ac:dyDescent="0.25">
      <c r="A129" s="17">
        <v>122</v>
      </c>
      <c r="B129" s="1" t="s">
        <v>5</v>
      </c>
      <c r="C129" s="1"/>
      <c r="D129" s="7">
        <f t="shared" si="5"/>
        <v>0</v>
      </c>
      <c r="E129" s="6">
        <v>0</v>
      </c>
      <c r="F129" s="5">
        <v>0</v>
      </c>
      <c r="G129" s="5">
        <v>0</v>
      </c>
      <c r="H129" s="5">
        <v>0</v>
      </c>
      <c r="I129" s="6">
        <v>0</v>
      </c>
      <c r="J129" s="7">
        <v>0</v>
      </c>
      <c r="K129" s="12"/>
    </row>
    <row r="130" spans="1:11" x14ac:dyDescent="0.25">
      <c r="A130" s="17">
        <v>123</v>
      </c>
      <c r="B130" s="1" t="s">
        <v>6</v>
      </c>
      <c r="C130" s="1"/>
      <c r="D130" s="7">
        <f t="shared" si="5"/>
        <v>0</v>
      </c>
      <c r="E130" s="6">
        <v>0</v>
      </c>
      <c r="F130" s="5">
        <v>0</v>
      </c>
      <c r="G130" s="5">
        <v>0</v>
      </c>
      <c r="H130" s="5">
        <v>0</v>
      </c>
      <c r="I130" s="6">
        <v>0</v>
      </c>
      <c r="J130" s="7">
        <v>0</v>
      </c>
      <c r="K130" s="12"/>
    </row>
    <row r="131" spans="1:11" x14ac:dyDescent="0.25">
      <c r="A131" s="17">
        <v>124</v>
      </c>
      <c r="B131" s="1" t="s">
        <v>7</v>
      </c>
      <c r="C131" s="1"/>
      <c r="D131" s="7">
        <f t="shared" si="5"/>
        <v>1114.18</v>
      </c>
      <c r="E131" s="5">
        <v>405.2</v>
      </c>
      <c r="F131" s="5">
        <v>0</v>
      </c>
      <c r="G131" s="5">
        <v>0</v>
      </c>
      <c r="H131" s="5">
        <v>708.98</v>
      </c>
      <c r="I131" s="8">
        <v>0</v>
      </c>
      <c r="J131" s="7">
        <v>0</v>
      </c>
      <c r="K131" s="12"/>
    </row>
    <row r="132" spans="1:11" ht="25.5" x14ac:dyDescent="0.25">
      <c r="A132" s="25">
        <v>125</v>
      </c>
      <c r="B132" s="1" t="s">
        <v>8</v>
      </c>
      <c r="C132" s="1"/>
      <c r="D132" s="7">
        <f t="shared" si="5"/>
        <v>0</v>
      </c>
      <c r="E132" s="6">
        <v>0</v>
      </c>
      <c r="F132" s="5">
        <v>0</v>
      </c>
      <c r="G132" s="5">
        <v>0</v>
      </c>
      <c r="H132" s="5">
        <v>0</v>
      </c>
      <c r="I132" s="6">
        <v>0</v>
      </c>
      <c r="J132" s="7">
        <v>0</v>
      </c>
      <c r="K132" s="14"/>
    </row>
    <row r="133" spans="1:11" x14ac:dyDescent="0.25">
      <c r="A133" s="17">
        <v>126</v>
      </c>
      <c r="B133" s="1" t="s">
        <v>9</v>
      </c>
      <c r="C133" s="1"/>
      <c r="D133" s="7">
        <f t="shared" si="5"/>
        <v>0</v>
      </c>
      <c r="E133" s="6">
        <v>0</v>
      </c>
      <c r="F133" s="5">
        <v>0</v>
      </c>
      <c r="G133" s="5">
        <v>0</v>
      </c>
      <c r="H133" s="5">
        <v>0</v>
      </c>
      <c r="I133" s="6">
        <v>0</v>
      </c>
      <c r="J133" s="7">
        <v>0</v>
      </c>
      <c r="K133" s="14"/>
    </row>
    <row r="134" spans="1:11" ht="25.5" x14ac:dyDescent="0.25">
      <c r="A134" s="17">
        <v>127</v>
      </c>
      <c r="B134" s="1" t="s">
        <v>89</v>
      </c>
      <c r="C134" s="1"/>
      <c r="D134" s="7">
        <f t="shared" si="5"/>
        <v>745.70399999999995</v>
      </c>
      <c r="E134" s="5">
        <v>48.5</v>
      </c>
      <c r="F134" s="5">
        <v>44.225000000000001</v>
      </c>
      <c r="G134" s="5">
        <v>162.97900000000001</v>
      </c>
      <c r="H134" s="5">
        <v>490</v>
      </c>
      <c r="I134" s="8">
        <v>0</v>
      </c>
      <c r="J134" s="7">
        <v>0</v>
      </c>
      <c r="K134" s="12" t="s">
        <v>62</v>
      </c>
    </row>
    <row r="135" spans="1:11" x14ac:dyDescent="0.25">
      <c r="A135" s="17">
        <v>128</v>
      </c>
      <c r="B135" s="1" t="s">
        <v>5</v>
      </c>
      <c r="C135" s="1"/>
      <c r="D135" s="7">
        <f t="shared" si="5"/>
        <v>0</v>
      </c>
      <c r="E135" s="6">
        <v>0</v>
      </c>
      <c r="F135" s="5">
        <v>0</v>
      </c>
      <c r="G135" s="5">
        <v>0</v>
      </c>
      <c r="H135" s="5">
        <v>0</v>
      </c>
      <c r="I135" s="6">
        <v>0</v>
      </c>
      <c r="J135" s="7">
        <v>0</v>
      </c>
      <c r="K135" s="12"/>
    </row>
    <row r="136" spans="1:11" x14ac:dyDescent="0.25">
      <c r="A136" s="17">
        <v>129</v>
      </c>
      <c r="B136" s="1" t="s">
        <v>6</v>
      </c>
      <c r="C136" s="1"/>
      <c r="D136" s="7">
        <f t="shared" si="5"/>
        <v>0</v>
      </c>
      <c r="E136" s="6">
        <v>0</v>
      </c>
      <c r="F136" s="5">
        <v>0</v>
      </c>
      <c r="G136" s="5">
        <v>0</v>
      </c>
      <c r="H136" s="5">
        <v>0</v>
      </c>
      <c r="I136" s="6">
        <v>0</v>
      </c>
      <c r="J136" s="7">
        <v>0</v>
      </c>
      <c r="K136" s="12"/>
    </row>
    <row r="137" spans="1:11" x14ac:dyDescent="0.25">
      <c r="A137" s="17">
        <v>130</v>
      </c>
      <c r="B137" s="1" t="s">
        <v>7</v>
      </c>
      <c r="C137" s="1"/>
      <c r="D137" s="7">
        <f t="shared" si="5"/>
        <v>745.70399999999995</v>
      </c>
      <c r="E137" s="5">
        <v>48.5</v>
      </c>
      <c r="F137" s="5">
        <v>44.225000000000001</v>
      </c>
      <c r="G137" s="5">
        <v>162.97900000000001</v>
      </c>
      <c r="H137" s="5">
        <v>490</v>
      </c>
      <c r="I137" s="8">
        <v>0</v>
      </c>
      <c r="J137" s="7">
        <v>0</v>
      </c>
      <c r="K137" s="12"/>
    </row>
    <row r="138" spans="1:11" ht="25.5" x14ac:dyDescent="0.25">
      <c r="A138" s="25">
        <v>131</v>
      </c>
      <c r="B138" s="1" t="s">
        <v>8</v>
      </c>
      <c r="C138" s="1"/>
      <c r="D138" s="7">
        <f t="shared" si="5"/>
        <v>0</v>
      </c>
      <c r="E138" s="6">
        <v>0</v>
      </c>
      <c r="F138" s="5">
        <v>0</v>
      </c>
      <c r="G138" s="5">
        <v>0</v>
      </c>
      <c r="H138" s="5">
        <v>0</v>
      </c>
      <c r="I138" s="6">
        <v>0</v>
      </c>
      <c r="J138" s="7">
        <v>0</v>
      </c>
      <c r="K138" s="14"/>
    </row>
    <row r="139" spans="1:11" x14ac:dyDescent="0.25">
      <c r="A139" s="17">
        <v>132</v>
      </c>
      <c r="B139" s="1" t="s">
        <v>9</v>
      </c>
      <c r="C139" s="1"/>
      <c r="D139" s="7">
        <f t="shared" si="5"/>
        <v>0</v>
      </c>
      <c r="E139" s="6">
        <v>0</v>
      </c>
      <c r="F139" s="5">
        <v>0</v>
      </c>
      <c r="G139" s="5">
        <v>0</v>
      </c>
      <c r="H139" s="5">
        <v>0</v>
      </c>
      <c r="I139" s="6">
        <v>0</v>
      </c>
      <c r="J139" s="7">
        <v>0</v>
      </c>
      <c r="K139" s="14"/>
    </row>
    <row r="140" spans="1:11" ht="48.75" customHeight="1" x14ac:dyDescent="0.25">
      <c r="A140" s="17">
        <v>133</v>
      </c>
      <c r="B140" s="1" t="s">
        <v>26</v>
      </c>
      <c r="C140" s="9"/>
      <c r="D140" s="7">
        <f t="shared" si="5"/>
        <v>10805.657999999999</v>
      </c>
      <c r="E140" s="5">
        <f t="shared" ref="E140:J140" si="10">E146+E152+E158</f>
        <v>1390.5730000000001</v>
      </c>
      <c r="F140" s="5">
        <f t="shared" si="10"/>
        <v>2719.81</v>
      </c>
      <c r="G140" s="5">
        <f>G146+G152+G158</f>
        <v>755.24500000000012</v>
      </c>
      <c r="H140" s="5">
        <f>H146+H152+H158</f>
        <v>1269.93</v>
      </c>
      <c r="I140" s="5">
        <f t="shared" si="10"/>
        <v>2335.0500000000002</v>
      </c>
      <c r="J140" s="7">
        <f t="shared" si="10"/>
        <v>2335.0500000000002</v>
      </c>
      <c r="K140" s="12"/>
    </row>
    <row r="141" spans="1:11" x14ac:dyDescent="0.25">
      <c r="A141" s="17">
        <v>134</v>
      </c>
      <c r="B141" s="1" t="s">
        <v>5</v>
      </c>
      <c r="C141" s="1"/>
      <c r="D141" s="7">
        <f t="shared" si="5"/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12"/>
    </row>
    <row r="142" spans="1:11" x14ac:dyDescent="0.25">
      <c r="A142" s="17">
        <v>135</v>
      </c>
      <c r="B142" s="1" t="s">
        <v>6</v>
      </c>
      <c r="C142" s="1"/>
      <c r="D142" s="7">
        <f t="shared" si="5"/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12"/>
    </row>
    <row r="143" spans="1:11" x14ac:dyDescent="0.25">
      <c r="A143" s="17">
        <v>136</v>
      </c>
      <c r="B143" s="1" t="s">
        <v>7</v>
      </c>
      <c r="C143" s="1"/>
      <c r="D143" s="7">
        <f t="shared" si="5"/>
        <v>10805.66</v>
      </c>
      <c r="E143" s="7">
        <f t="shared" ref="E143:J143" si="11">E149+E155+E161</f>
        <v>1390.5730000000001</v>
      </c>
      <c r="F143" s="7">
        <f t="shared" si="11"/>
        <v>2719.8119999999999</v>
      </c>
      <c r="G143" s="7">
        <f>G149+G155+G161</f>
        <v>755.24500000000012</v>
      </c>
      <c r="H143" s="7">
        <f t="shared" si="11"/>
        <v>1269.93</v>
      </c>
      <c r="I143" s="7">
        <f t="shared" si="11"/>
        <v>2335.0500000000002</v>
      </c>
      <c r="J143" s="7">
        <f t="shared" si="11"/>
        <v>2335.0500000000002</v>
      </c>
      <c r="K143" s="12"/>
    </row>
    <row r="144" spans="1:11" ht="25.5" x14ac:dyDescent="0.25">
      <c r="A144" s="25">
        <v>137</v>
      </c>
      <c r="B144" s="1" t="s">
        <v>8</v>
      </c>
      <c r="C144" s="1"/>
      <c r="D144" s="7">
        <f t="shared" si="5"/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14"/>
    </row>
    <row r="145" spans="1:11" x14ac:dyDescent="0.25">
      <c r="A145" s="17">
        <v>138</v>
      </c>
      <c r="B145" s="1" t="s">
        <v>9</v>
      </c>
      <c r="C145" s="1"/>
      <c r="D145" s="7">
        <f t="shared" si="5"/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14"/>
    </row>
    <row r="146" spans="1:11" ht="58.5" customHeight="1" x14ac:dyDescent="0.25">
      <c r="A146" s="17">
        <v>139</v>
      </c>
      <c r="B146" s="1" t="s">
        <v>27</v>
      </c>
      <c r="C146" s="36" t="s">
        <v>41</v>
      </c>
      <c r="D146" s="7">
        <f t="shared" si="5"/>
        <v>1686.742</v>
      </c>
      <c r="E146" s="7">
        <v>0</v>
      </c>
      <c r="F146" s="7">
        <v>1435.0319999999999</v>
      </c>
      <c r="G146" s="7">
        <f>G147+G148+G149+G150+G151</f>
        <v>251.71000000000004</v>
      </c>
      <c r="H146" s="7">
        <v>0</v>
      </c>
      <c r="I146" s="7">
        <v>0</v>
      </c>
      <c r="J146" s="7">
        <v>0</v>
      </c>
      <c r="K146" s="15" t="s">
        <v>92</v>
      </c>
    </row>
    <row r="147" spans="1:11" x14ac:dyDescent="0.25">
      <c r="A147" s="17">
        <v>140</v>
      </c>
      <c r="B147" s="1" t="s">
        <v>5</v>
      </c>
      <c r="C147" s="1"/>
      <c r="D147" s="7">
        <f t="shared" si="5"/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12"/>
    </row>
    <row r="148" spans="1:11" x14ac:dyDescent="0.25">
      <c r="A148" s="17">
        <v>141</v>
      </c>
      <c r="B148" s="1" t="s">
        <v>6</v>
      </c>
      <c r="C148" s="1"/>
      <c r="D148" s="7">
        <f t="shared" si="5"/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12"/>
    </row>
    <row r="149" spans="1:11" x14ac:dyDescent="0.25">
      <c r="A149" s="17">
        <v>142</v>
      </c>
      <c r="B149" s="1" t="s">
        <v>7</v>
      </c>
      <c r="C149" s="1"/>
      <c r="D149" s="7">
        <f>E149+F149+G149+H149+I149+J149</f>
        <v>1686.742</v>
      </c>
      <c r="E149" s="7">
        <v>0</v>
      </c>
      <c r="F149" s="7">
        <v>1435.0319999999999</v>
      </c>
      <c r="G149" s="7">
        <f>302.6-11-17-22.89</f>
        <v>251.71000000000004</v>
      </c>
      <c r="H149" s="7">
        <v>0</v>
      </c>
      <c r="I149" s="7">
        <v>0</v>
      </c>
      <c r="J149" s="7">
        <v>0</v>
      </c>
      <c r="K149" s="12"/>
    </row>
    <row r="150" spans="1:11" ht="25.5" x14ac:dyDescent="0.25">
      <c r="A150" s="25">
        <v>143</v>
      </c>
      <c r="B150" s="1" t="s">
        <v>8</v>
      </c>
      <c r="C150" s="1"/>
      <c r="D150" s="7">
        <f t="shared" ref="D150:D212" si="12">E150+F150+G150+H150+I150+J150</f>
        <v>0</v>
      </c>
      <c r="E150" s="6">
        <v>0</v>
      </c>
      <c r="F150" s="5">
        <v>0</v>
      </c>
      <c r="G150" s="5">
        <v>0</v>
      </c>
      <c r="H150" s="5">
        <v>0</v>
      </c>
      <c r="I150" s="6">
        <v>0</v>
      </c>
      <c r="J150" s="7">
        <v>0</v>
      </c>
      <c r="K150" s="12"/>
    </row>
    <row r="151" spans="1:11" x14ac:dyDescent="0.25">
      <c r="A151" s="17">
        <v>144</v>
      </c>
      <c r="B151" s="1" t="s">
        <v>9</v>
      </c>
      <c r="C151" s="1"/>
      <c r="D151" s="7">
        <f t="shared" si="12"/>
        <v>0</v>
      </c>
      <c r="E151" s="6">
        <v>0</v>
      </c>
      <c r="F151" s="5">
        <v>0</v>
      </c>
      <c r="G151" s="5">
        <v>0</v>
      </c>
      <c r="H151" s="5">
        <v>0</v>
      </c>
      <c r="I151" s="6">
        <v>0</v>
      </c>
      <c r="J151" s="7">
        <v>0</v>
      </c>
      <c r="K151" s="12"/>
    </row>
    <row r="152" spans="1:11" ht="89.25" x14ac:dyDescent="0.25">
      <c r="A152" s="17">
        <v>145</v>
      </c>
      <c r="B152" s="10" t="s">
        <v>28</v>
      </c>
      <c r="C152" s="1" t="s">
        <v>41</v>
      </c>
      <c r="D152" s="7">
        <f t="shared" si="12"/>
        <v>0</v>
      </c>
      <c r="E152" s="6">
        <v>0</v>
      </c>
      <c r="F152" s="5">
        <v>0</v>
      </c>
      <c r="G152" s="5">
        <v>0</v>
      </c>
      <c r="H152" s="5">
        <v>0</v>
      </c>
      <c r="I152" s="8">
        <v>0</v>
      </c>
      <c r="J152" s="7">
        <v>0</v>
      </c>
      <c r="K152" s="12" t="s">
        <v>66</v>
      </c>
    </row>
    <row r="153" spans="1:11" x14ac:dyDescent="0.25">
      <c r="A153" s="17">
        <v>146</v>
      </c>
      <c r="B153" s="1" t="s">
        <v>5</v>
      </c>
      <c r="C153" s="1"/>
      <c r="D153" s="7">
        <f t="shared" si="12"/>
        <v>0</v>
      </c>
      <c r="E153" s="6">
        <v>0</v>
      </c>
      <c r="F153" s="5">
        <v>0</v>
      </c>
      <c r="G153" s="5">
        <v>0</v>
      </c>
      <c r="H153" s="5">
        <v>0</v>
      </c>
      <c r="I153" s="6">
        <v>0</v>
      </c>
      <c r="J153" s="7">
        <v>0</v>
      </c>
      <c r="K153" s="14"/>
    </row>
    <row r="154" spans="1:11" x14ac:dyDescent="0.25">
      <c r="A154" s="17">
        <v>147</v>
      </c>
      <c r="B154" s="1" t="s">
        <v>6</v>
      </c>
      <c r="C154" s="1"/>
      <c r="D154" s="7">
        <f t="shared" si="12"/>
        <v>0</v>
      </c>
      <c r="E154" s="6">
        <v>0</v>
      </c>
      <c r="F154" s="5">
        <v>0</v>
      </c>
      <c r="G154" s="5">
        <v>0</v>
      </c>
      <c r="H154" s="5">
        <v>0</v>
      </c>
      <c r="I154" s="6">
        <v>0</v>
      </c>
      <c r="J154" s="7">
        <v>0</v>
      </c>
      <c r="K154" s="14"/>
    </row>
    <row r="155" spans="1:11" x14ac:dyDescent="0.25">
      <c r="A155" s="17">
        <v>148</v>
      </c>
      <c r="B155" s="1" t="s">
        <v>7</v>
      </c>
      <c r="C155" s="1"/>
      <c r="D155" s="7">
        <f t="shared" si="12"/>
        <v>0</v>
      </c>
      <c r="E155" s="6">
        <v>0</v>
      </c>
      <c r="F155" s="5">
        <v>0</v>
      </c>
      <c r="G155" s="5">
        <v>0</v>
      </c>
      <c r="H155" s="5">
        <v>0</v>
      </c>
      <c r="I155" s="8">
        <v>0</v>
      </c>
      <c r="J155" s="7">
        <v>0</v>
      </c>
      <c r="K155" s="12"/>
    </row>
    <row r="156" spans="1:11" ht="25.5" x14ac:dyDescent="0.25">
      <c r="A156" s="25">
        <v>149</v>
      </c>
      <c r="B156" s="1" t="s">
        <v>8</v>
      </c>
      <c r="C156" s="1"/>
      <c r="D156" s="7">
        <f t="shared" si="12"/>
        <v>0</v>
      </c>
      <c r="E156" s="6">
        <v>0</v>
      </c>
      <c r="F156" s="5">
        <v>0</v>
      </c>
      <c r="G156" s="5">
        <v>0</v>
      </c>
      <c r="H156" s="5">
        <v>0</v>
      </c>
      <c r="I156" s="6">
        <v>0</v>
      </c>
      <c r="J156" s="7">
        <v>0</v>
      </c>
      <c r="K156" s="12"/>
    </row>
    <row r="157" spans="1:11" x14ac:dyDescent="0.25">
      <c r="A157" s="17">
        <v>150</v>
      </c>
      <c r="B157" s="1" t="s">
        <v>9</v>
      </c>
      <c r="C157" s="1"/>
      <c r="D157" s="7">
        <f t="shared" si="12"/>
        <v>0</v>
      </c>
      <c r="E157" s="6">
        <v>0</v>
      </c>
      <c r="F157" s="5">
        <v>0</v>
      </c>
      <c r="G157" s="5">
        <v>0</v>
      </c>
      <c r="H157" s="5">
        <v>0</v>
      </c>
      <c r="I157" s="6">
        <v>0</v>
      </c>
      <c r="J157" s="7">
        <v>0</v>
      </c>
      <c r="K157" s="12"/>
    </row>
    <row r="158" spans="1:11" ht="68.25" customHeight="1" x14ac:dyDescent="0.25">
      <c r="A158" s="17">
        <v>151</v>
      </c>
      <c r="B158" s="10" t="s">
        <v>29</v>
      </c>
      <c r="C158" s="36" t="s">
        <v>41</v>
      </c>
      <c r="D158" s="7">
        <f t="shared" si="12"/>
        <v>9118.9160000000011</v>
      </c>
      <c r="E158" s="7">
        <v>1390.5730000000001</v>
      </c>
      <c r="F158" s="7">
        <v>1284.778</v>
      </c>
      <c r="G158" s="7">
        <v>503.53500000000003</v>
      </c>
      <c r="H158" s="7">
        <v>1269.93</v>
      </c>
      <c r="I158" s="7">
        <v>2335.0500000000002</v>
      </c>
      <c r="J158" s="7">
        <v>2335.0500000000002</v>
      </c>
      <c r="K158" s="12" t="s">
        <v>67</v>
      </c>
    </row>
    <row r="159" spans="1:11" ht="29.25" customHeight="1" x14ac:dyDescent="0.25">
      <c r="A159" s="17">
        <v>152</v>
      </c>
      <c r="B159" s="1" t="s">
        <v>5</v>
      </c>
      <c r="C159" s="1"/>
      <c r="D159" s="7">
        <f t="shared" si="12"/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12"/>
    </row>
    <row r="160" spans="1:11" x14ac:dyDescent="0.25">
      <c r="A160" s="17">
        <v>153</v>
      </c>
      <c r="B160" s="1" t="s">
        <v>6</v>
      </c>
      <c r="C160" s="1"/>
      <c r="D160" s="7">
        <f t="shared" si="12"/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12"/>
    </row>
    <row r="161" spans="1:11" x14ac:dyDescent="0.25">
      <c r="A161" s="17">
        <v>154</v>
      </c>
      <c r="B161" s="1" t="s">
        <v>7</v>
      </c>
      <c r="C161" s="1"/>
      <c r="D161" s="7">
        <f t="shared" si="12"/>
        <v>9118.9180000000015</v>
      </c>
      <c r="E161" s="7">
        <v>1390.5730000000001</v>
      </c>
      <c r="F161" s="7">
        <v>1284.78</v>
      </c>
      <c r="G161" s="7">
        <v>503.53500000000003</v>
      </c>
      <c r="H161" s="7">
        <v>1269.93</v>
      </c>
      <c r="I161" s="7">
        <v>2335.0500000000002</v>
      </c>
      <c r="J161" s="7">
        <v>2335.0500000000002</v>
      </c>
      <c r="K161" s="12"/>
    </row>
    <row r="162" spans="1:11" ht="25.5" x14ac:dyDescent="0.25">
      <c r="A162" s="17">
        <v>155</v>
      </c>
      <c r="B162" s="1" t="s">
        <v>8</v>
      </c>
      <c r="C162" s="1"/>
      <c r="D162" s="7">
        <f t="shared" si="12"/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12"/>
    </row>
    <row r="163" spans="1:11" x14ac:dyDescent="0.25">
      <c r="A163" s="17">
        <v>156</v>
      </c>
      <c r="B163" s="1" t="s">
        <v>9</v>
      </c>
      <c r="C163" s="1"/>
      <c r="D163" s="7">
        <f t="shared" si="12"/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12"/>
    </row>
    <row r="164" spans="1:11" ht="90.75" customHeight="1" x14ac:dyDescent="0.25">
      <c r="A164" s="17">
        <v>157</v>
      </c>
      <c r="B164" s="11" t="s">
        <v>30</v>
      </c>
      <c r="C164" s="1" t="s">
        <v>50</v>
      </c>
      <c r="D164" s="7">
        <v>6077.34</v>
      </c>
      <c r="E164" s="7">
        <f t="shared" ref="E164:J164" si="13">E170+E176+E182</f>
        <v>403.26817999999997</v>
      </c>
      <c r="F164" s="7">
        <f t="shared" si="13"/>
        <v>326.358</v>
      </c>
      <c r="G164" s="7">
        <f>G170+G176+G182</f>
        <v>503.34</v>
      </c>
      <c r="H164" s="7">
        <f>H170+H176+H182</f>
        <v>941.67000000000007</v>
      </c>
      <c r="I164" s="7">
        <f>I170+I176+I182</f>
        <v>651.346</v>
      </c>
      <c r="J164" s="7">
        <f t="shared" si="13"/>
        <v>651.34500000000003</v>
      </c>
      <c r="K164" s="12"/>
    </row>
    <row r="165" spans="1:11" ht="29.25" customHeight="1" x14ac:dyDescent="0.25">
      <c r="A165" s="17">
        <v>158</v>
      </c>
      <c r="B165" s="1" t="s">
        <v>5</v>
      </c>
      <c r="C165" s="1"/>
      <c r="D165" s="7">
        <f t="shared" si="12"/>
        <v>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12"/>
    </row>
    <row r="166" spans="1:11" x14ac:dyDescent="0.25">
      <c r="A166" s="25">
        <v>159</v>
      </c>
      <c r="B166" s="1" t="s">
        <v>6</v>
      </c>
      <c r="C166" s="1"/>
      <c r="D166" s="7">
        <f t="shared" si="12"/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12"/>
    </row>
    <row r="167" spans="1:11" x14ac:dyDescent="0.25">
      <c r="A167" s="17">
        <v>160</v>
      </c>
      <c r="B167" s="1" t="s">
        <v>7</v>
      </c>
      <c r="C167" s="1"/>
      <c r="D167" s="7">
        <v>6077.34</v>
      </c>
      <c r="E167" s="7">
        <f t="shared" ref="E167:J167" si="14">E173+E179+E185</f>
        <v>403.26817999999997</v>
      </c>
      <c r="F167" s="7">
        <f t="shared" si="14"/>
        <v>326.358</v>
      </c>
      <c r="G167" s="7">
        <f t="shared" si="14"/>
        <v>503.34</v>
      </c>
      <c r="H167" s="7">
        <f t="shared" si="14"/>
        <v>941.67000000000007</v>
      </c>
      <c r="I167" s="7">
        <f t="shared" si="14"/>
        <v>651.346</v>
      </c>
      <c r="J167" s="7">
        <f t="shared" si="14"/>
        <v>651.34500000000003</v>
      </c>
      <c r="K167" s="12"/>
    </row>
    <row r="168" spans="1:11" ht="25.5" x14ac:dyDescent="0.25">
      <c r="A168" s="17">
        <v>161</v>
      </c>
      <c r="B168" s="1" t="s">
        <v>8</v>
      </c>
      <c r="C168" s="1"/>
      <c r="D168" s="7">
        <f t="shared" si="12"/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12"/>
    </row>
    <row r="169" spans="1:11" x14ac:dyDescent="0.25">
      <c r="A169" s="17">
        <v>162</v>
      </c>
      <c r="B169" s="1" t="s">
        <v>9</v>
      </c>
      <c r="C169" s="1"/>
      <c r="D169" s="7">
        <f t="shared" si="12"/>
        <v>0</v>
      </c>
      <c r="E169" s="6">
        <v>0</v>
      </c>
      <c r="F169" s="5">
        <v>0</v>
      </c>
      <c r="G169" s="5">
        <v>0</v>
      </c>
      <c r="H169" s="5">
        <v>0</v>
      </c>
      <c r="I169" s="6">
        <v>0</v>
      </c>
      <c r="J169" s="7">
        <v>0</v>
      </c>
      <c r="K169" s="12"/>
    </row>
    <row r="170" spans="1:11" ht="90" x14ac:dyDescent="0.25">
      <c r="A170" s="17">
        <v>163</v>
      </c>
      <c r="B170" s="11" t="s">
        <v>31</v>
      </c>
      <c r="C170" s="11" t="s">
        <v>50</v>
      </c>
      <c r="D170" s="7">
        <f t="shared" si="12"/>
        <v>2659.0551799999998</v>
      </c>
      <c r="E170" s="5">
        <v>403.26817999999997</v>
      </c>
      <c r="F170" s="5">
        <v>326.358</v>
      </c>
      <c r="G170" s="5">
        <f>403.34+100</f>
        <v>503.34</v>
      </c>
      <c r="H170" s="5">
        <v>441.67</v>
      </c>
      <c r="I170" s="5">
        <v>492.21</v>
      </c>
      <c r="J170" s="7">
        <v>492.209</v>
      </c>
      <c r="K170" s="12" t="s">
        <v>68</v>
      </c>
    </row>
    <row r="171" spans="1:11" ht="29.25" customHeight="1" x14ac:dyDescent="0.25">
      <c r="A171" s="17">
        <v>164</v>
      </c>
      <c r="B171" s="1" t="s">
        <v>5</v>
      </c>
      <c r="C171" s="1"/>
      <c r="D171" s="7">
        <f t="shared" si="12"/>
        <v>0</v>
      </c>
      <c r="E171" s="6">
        <v>0</v>
      </c>
      <c r="F171" s="5">
        <v>0</v>
      </c>
      <c r="G171" s="5">
        <v>0</v>
      </c>
      <c r="H171" s="5">
        <v>0</v>
      </c>
      <c r="I171" s="6">
        <v>0</v>
      </c>
      <c r="J171" s="7">
        <v>0</v>
      </c>
      <c r="K171" s="12"/>
    </row>
    <row r="172" spans="1:11" x14ac:dyDescent="0.25">
      <c r="A172" s="25">
        <v>165</v>
      </c>
      <c r="B172" s="1" t="s">
        <v>6</v>
      </c>
      <c r="C172" s="1"/>
      <c r="D172" s="7">
        <f t="shared" si="12"/>
        <v>0</v>
      </c>
      <c r="E172" s="6">
        <v>0</v>
      </c>
      <c r="F172" s="5">
        <v>0</v>
      </c>
      <c r="G172" s="5">
        <v>0</v>
      </c>
      <c r="H172" s="5">
        <v>0</v>
      </c>
      <c r="I172" s="6">
        <v>0</v>
      </c>
      <c r="J172" s="7">
        <v>0</v>
      </c>
      <c r="K172" s="12"/>
    </row>
    <row r="173" spans="1:11" x14ac:dyDescent="0.25">
      <c r="A173" s="17">
        <v>166</v>
      </c>
      <c r="B173" s="1" t="s">
        <v>7</v>
      </c>
      <c r="C173" s="1"/>
      <c r="D173" s="7">
        <f t="shared" si="12"/>
        <v>2659.0551799999998</v>
      </c>
      <c r="E173" s="5">
        <v>403.26817999999997</v>
      </c>
      <c r="F173" s="5">
        <v>326.358</v>
      </c>
      <c r="G173" s="5">
        <f>G170</f>
        <v>503.34</v>
      </c>
      <c r="H173" s="5">
        <v>441.67</v>
      </c>
      <c r="I173" s="5">
        <v>492.21</v>
      </c>
      <c r="J173" s="7">
        <v>492.209</v>
      </c>
      <c r="K173" s="12"/>
    </row>
    <row r="174" spans="1:11" ht="25.5" x14ac:dyDescent="0.25">
      <c r="A174" s="17">
        <v>167</v>
      </c>
      <c r="B174" s="1" t="s">
        <v>8</v>
      </c>
      <c r="C174" s="1"/>
      <c r="D174" s="7">
        <f t="shared" si="12"/>
        <v>0</v>
      </c>
      <c r="E174" s="6">
        <v>0</v>
      </c>
      <c r="F174" s="5">
        <v>0</v>
      </c>
      <c r="G174" s="5">
        <v>0</v>
      </c>
      <c r="H174" s="5">
        <v>0</v>
      </c>
      <c r="I174" s="6">
        <v>0</v>
      </c>
      <c r="J174" s="7">
        <v>0</v>
      </c>
      <c r="K174" s="12"/>
    </row>
    <row r="175" spans="1:11" x14ac:dyDescent="0.25">
      <c r="A175" s="17">
        <v>168</v>
      </c>
      <c r="B175" s="1" t="s">
        <v>9</v>
      </c>
      <c r="C175" s="1"/>
      <c r="D175" s="7">
        <f t="shared" si="12"/>
        <v>0</v>
      </c>
      <c r="E175" s="6">
        <v>0</v>
      </c>
      <c r="F175" s="5">
        <v>0</v>
      </c>
      <c r="G175" s="5">
        <v>0</v>
      </c>
      <c r="H175" s="5">
        <v>0</v>
      </c>
      <c r="I175" s="6">
        <v>0</v>
      </c>
      <c r="J175" s="7">
        <v>0</v>
      </c>
      <c r="K175" s="12"/>
    </row>
    <row r="176" spans="1:11" ht="38.25" x14ac:dyDescent="0.25">
      <c r="A176" s="17">
        <v>169</v>
      </c>
      <c r="B176" s="10" t="s">
        <v>32</v>
      </c>
      <c r="C176" s="11" t="s">
        <v>50</v>
      </c>
      <c r="D176" s="7">
        <f t="shared" si="12"/>
        <v>500</v>
      </c>
      <c r="E176" s="5">
        <v>0</v>
      </c>
      <c r="F176" s="5">
        <v>0</v>
      </c>
      <c r="G176" s="5">
        <v>0</v>
      </c>
      <c r="H176" s="5">
        <v>500</v>
      </c>
      <c r="I176" s="5">
        <v>0</v>
      </c>
      <c r="J176" s="7">
        <v>0</v>
      </c>
      <c r="K176" s="12" t="s">
        <v>69</v>
      </c>
    </row>
    <row r="177" spans="1:13" ht="29.25" customHeight="1" x14ac:dyDescent="0.25">
      <c r="A177" s="17">
        <v>170</v>
      </c>
      <c r="B177" s="1" t="s">
        <v>5</v>
      </c>
      <c r="C177" s="1"/>
      <c r="D177" s="7">
        <f t="shared" si="12"/>
        <v>0</v>
      </c>
      <c r="E177" s="6">
        <v>0</v>
      </c>
      <c r="F177" s="5">
        <v>0</v>
      </c>
      <c r="G177" s="5">
        <v>0</v>
      </c>
      <c r="H177" s="5">
        <v>0</v>
      </c>
      <c r="I177" s="6">
        <v>0</v>
      </c>
      <c r="J177" s="7">
        <v>0</v>
      </c>
      <c r="K177" s="14"/>
    </row>
    <row r="178" spans="1:13" x14ac:dyDescent="0.25">
      <c r="A178" s="17">
        <v>171</v>
      </c>
      <c r="B178" s="1" t="s">
        <v>6</v>
      </c>
      <c r="C178" s="1"/>
      <c r="D178" s="7">
        <f t="shared" si="12"/>
        <v>0</v>
      </c>
      <c r="E178" s="6">
        <v>0</v>
      </c>
      <c r="F178" s="5">
        <v>0</v>
      </c>
      <c r="G178" s="5">
        <v>0</v>
      </c>
      <c r="H178" s="5">
        <v>0</v>
      </c>
      <c r="I178" s="6">
        <v>0</v>
      </c>
      <c r="J178" s="7">
        <v>0</v>
      </c>
      <c r="K178" s="14"/>
    </row>
    <row r="179" spans="1:13" x14ac:dyDescent="0.25">
      <c r="A179" s="25">
        <v>172</v>
      </c>
      <c r="B179" s="1" t="s">
        <v>7</v>
      </c>
      <c r="C179" s="1"/>
      <c r="D179" s="7">
        <f t="shared" si="12"/>
        <v>500</v>
      </c>
      <c r="E179" s="5">
        <v>0</v>
      </c>
      <c r="F179" s="5">
        <v>0</v>
      </c>
      <c r="G179" s="5">
        <v>0</v>
      </c>
      <c r="H179" s="5">
        <v>500</v>
      </c>
      <c r="I179" s="5">
        <v>0</v>
      </c>
      <c r="J179" s="7">
        <v>0</v>
      </c>
      <c r="K179" s="12"/>
    </row>
    <row r="180" spans="1:13" ht="25.5" x14ac:dyDescent="0.25">
      <c r="A180" s="17">
        <v>173</v>
      </c>
      <c r="B180" s="1" t="s">
        <v>8</v>
      </c>
      <c r="C180" s="1"/>
      <c r="D180" s="7">
        <f t="shared" si="12"/>
        <v>0</v>
      </c>
      <c r="E180" s="6">
        <v>0</v>
      </c>
      <c r="F180" s="5">
        <v>0</v>
      </c>
      <c r="G180" s="5">
        <v>0</v>
      </c>
      <c r="H180" s="5">
        <v>0</v>
      </c>
      <c r="I180" s="6">
        <v>0</v>
      </c>
      <c r="J180" s="7">
        <v>0</v>
      </c>
      <c r="K180" s="14"/>
    </row>
    <row r="181" spans="1:13" x14ac:dyDescent="0.25">
      <c r="A181" s="17">
        <v>174</v>
      </c>
      <c r="B181" s="1" t="s">
        <v>9</v>
      </c>
      <c r="C181" s="1"/>
      <c r="D181" s="7">
        <f t="shared" si="12"/>
        <v>0</v>
      </c>
      <c r="E181" s="6">
        <v>0</v>
      </c>
      <c r="F181" s="5">
        <v>0</v>
      </c>
      <c r="G181" s="5">
        <v>0</v>
      </c>
      <c r="H181" s="5">
        <v>0</v>
      </c>
      <c r="I181" s="6">
        <v>0</v>
      </c>
      <c r="J181" s="7">
        <v>0</v>
      </c>
      <c r="K181" s="14"/>
    </row>
    <row r="182" spans="1:13" ht="54" customHeight="1" x14ac:dyDescent="0.25">
      <c r="A182" s="17">
        <v>175</v>
      </c>
      <c r="B182" s="10" t="s">
        <v>33</v>
      </c>
      <c r="C182" s="11" t="s">
        <v>93</v>
      </c>
      <c r="D182" s="7">
        <f t="shared" si="12"/>
        <v>318.27199999999999</v>
      </c>
      <c r="E182" s="5">
        <v>0</v>
      </c>
      <c r="F182" s="5">
        <v>0</v>
      </c>
      <c r="G182" s="5">
        <v>0</v>
      </c>
      <c r="H182" s="5">
        <v>0</v>
      </c>
      <c r="I182" s="5">
        <v>159.136</v>
      </c>
      <c r="J182" s="7">
        <v>159.136</v>
      </c>
      <c r="K182" s="12" t="s">
        <v>70</v>
      </c>
      <c r="L182" s="52"/>
      <c r="M182" s="49"/>
    </row>
    <row r="183" spans="1:13" x14ac:dyDescent="0.25">
      <c r="A183" s="17">
        <v>176</v>
      </c>
      <c r="B183" s="1" t="s">
        <v>5</v>
      </c>
      <c r="C183" s="1"/>
      <c r="D183" s="7">
        <f t="shared" si="12"/>
        <v>0</v>
      </c>
      <c r="E183" s="6">
        <v>0</v>
      </c>
      <c r="F183" s="5">
        <v>0</v>
      </c>
      <c r="G183" s="5">
        <v>0</v>
      </c>
      <c r="H183" s="5">
        <v>0</v>
      </c>
      <c r="I183" s="6">
        <v>0</v>
      </c>
      <c r="J183" s="7">
        <v>0</v>
      </c>
      <c r="K183" s="14"/>
      <c r="L183" s="52"/>
      <c r="M183" s="49"/>
    </row>
    <row r="184" spans="1:13" x14ac:dyDescent="0.25">
      <c r="A184" s="17">
        <v>177</v>
      </c>
      <c r="B184" s="1" t="s">
        <v>6</v>
      </c>
      <c r="C184" s="1"/>
      <c r="D184" s="7">
        <f t="shared" si="12"/>
        <v>0</v>
      </c>
      <c r="E184" s="6">
        <v>0</v>
      </c>
      <c r="F184" s="5">
        <v>0</v>
      </c>
      <c r="G184" s="5">
        <v>0</v>
      </c>
      <c r="H184" s="5">
        <v>0</v>
      </c>
      <c r="I184" s="6">
        <v>0</v>
      </c>
      <c r="J184" s="7">
        <v>0</v>
      </c>
      <c r="K184" s="14"/>
      <c r="L184" s="52"/>
      <c r="M184" s="49"/>
    </row>
    <row r="185" spans="1:13" x14ac:dyDescent="0.25">
      <c r="A185" s="25">
        <v>178</v>
      </c>
      <c r="B185" s="1" t="s">
        <v>7</v>
      </c>
      <c r="C185" s="1"/>
      <c r="D185" s="7">
        <f t="shared" si="12"/>
        <v>318.27199999999999</v>
      </c>
      <c r="E185" s="5">
        <v>0</v>
      </c>
      <c r="F185" s="5">
        <v>0</v>
      </c>
      <c r="G185" s="5">
        <v>0</v>
      </c>
      <c r="H185" s="5">
        <v>0</v>
      </c>
      <c r="I185" s="5">
        <v>159.136</v>
      </c>
      <c r="J185" s="7">
        <v>159.136</v>
      </c>
      <c r="K185" s="12"/>
      <c r="L185" s="52"/>
      <c r="M185" s="49"/>
    </row>
    <row r="186" spans="1:13" ht="25.5" x14ac:dyDescent="0.25">
      <c r="A186" s="17">
        <v>179</v>
      </c>
      <c r="B186" s="1" t="s">
        <v>8</v>
      </c>
      <c r="C186" s="1"/>
      <c r="D186" s="7">
        <f t="shared" si="12"/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12"/>
      <c r="L186" s="52"/>
      <c r="M186" s="49"/>
    </row>
    <row r="187" spans="1:13" x14ac:dyDescent="0.25">
      <c r="A187" s="17">
        <v>180</v>
      </c>
      <c r="B187" s="1" t="s">
        <v>9</v>
      </c>
      <c r="C187" s="1"/>
      <c r="D187" s="7">
        <f t="shared" si="12"/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14"/>
      <c r="L187" s="52"/>
      <c r="M187" s="49"/>
    </row>
    <row r="188" spans="1:13" ht="51" x14ac:dyDescent="0.25">
      <c r="A188" s="17">
        <v>181</v>
      </c>
      <c r="B188" s="10" t="s">
        <v>34</v>
      </c>
      <c r="C188" s="1" t="s">
        <v>51</v>
      </c>
      <c r="D188" s="7">
        <f t="shared" si="12"/>
        <v>58168.748040000006</v>
      </c>
      <c r="E188" s="7">
        <v>6662.1520399999999</v>
      </c>
      <c r="F188" s="7">
        <v>8017.91</v>
      </c>
      <c r="G188" s="7">
        <v>8660.09</v>
      </c>
      <c r="H188" s="7">
        <v>10646.9</v>
      </c>
      <c r="I188" s="7">
        <v>11896.248</v>
      </c>
      <c r="J188" s="7">
        <v>12285.448</v>
      </c>
      <c r="K188" s="12" t="s">
        <v>53</v>
      </c>
      <c r="L188" s="49"/>
      <c r="M188" s="49"/>
    </row>
    <row r="189" spans="1:13" x14ac:dyDescent="0.25">
      <c r="A189" s="17">
        <v>182</v>
      </c>
      <c r="B189" s="1" t="s">
        <v>5</v>
      </c>
      <c r="C189" s="1"/>
      <c r="D189" s="7">
        <f t="shared" si="12"/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12"/>
      <c r="L189" s="49"/>
      <c r="M189" s="49"/>
    </row>
    <row r="190" spans="1:13" x14ac:dyDescent="0.25">
      <c r="A190" s="17">
        <v>183</v>
      </c>
      <c r="B190" s="1" t="s">
        <v>6</v>
      </c>
      <c r="C190" s="1"/>
      <c r="D190" s="7">
        <f t="shared" si="12"/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14"/>
      <c r="L190" s="49"/>
      <c r="M190" s="49"/>
    </row>
    <row r="191" spans="1:13" x14ac:dyDescent="0.25">
      <c r="A191" s="25">
        <v>184</v>
      </c>
      <c r="B191" s="1" t="s">
        <v>7</v>
      </c>
      <c r="C191" s="1"/>
      <c r="D191" s="7">
        <f t="shared" si="12"/>
        <v>58168.748040000006</v>
      </c>
      <c r="E191" s="7">
        <v>6662.1520399999999</v>
      </c>
      <c r="F191" s="7">
        <v>8017.91</v>
      </c>
      <c r="G191" s="7">
        <v>8660.09</v>
      </c>
      <c r="H191" s="7">
        <v>10646.9</v>
      </c>
      <c r="I191" s="7">
        <f>I188</f>
        <v>11896.248</v>
      </c>
      <c r="J191" s="7">
        <f>J188</f>
        <v>12285.448</v>
      </c>
      <c r="K191" s="14"/>
      <c r="L191" s="49"/>
      <c r="M191" s="49"/>
    </row>
    <row r="192" spans="1:13" ht="25.5" x14ac:dyDescent="0.25">
      <c r="A192" s="17">
        <v>185</v>
      </c>
      <c r="B192" s="1" t="s">
        <v>8</v>
      </c>
      <c r="C192" s="1"/>
      <c r="D192" s="7">
        <f t="shared" si="12"/>
        <v>0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12"/>
      <c r="L192" s="49"/>
      <c r="M192" s="49"/>
    </row>
    <row r="193" spans="1:13" x14ac:dyDescent="0.25">
      <c r="A193" s="17">
        <v>186</v>
      </c>
      <c r="B193" s="1" t="s">
        <v>9</v>
      </c>
      <c r="C193" s="1"/>
      <c r="D193" s="7">
        <f t="shared" si="12"/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12"/>
      <c r="L193" s="49"/>
      <c r="M193" s="49"/>
    </row>
    <row r="194" spans="1:13" ht="51" x14ac:dyDescent="0.25">
      <c r="A194" s="17">
        <v>187</v>
      </c>
      <c r="B194" s="10" t="s">
        <v>35</v>
      </c>
      <c r="C194" s="11"/>
      <c r="D194" s="7">
        <f>E194+F194+G194+H194+I194+J194</f>
        <v>367869.00652000005</v>
      </c>
      <c r="E194" s="7">
        <f>E200+E206+E212+E218</f>
        <v>3946.69985</v>
      </c>
      <c r="F194" s="7">
        <f t="shared" ref="F194:J194" si="15">F200+F206+F212+F218</f>
        <v>8742.67</v>
      </c>
      <c r="G194" s="7">
        <f>G200+G206+G212+G218</f>
        <v>51410.662000000004</v>
      </c>
      <c r="H194" s="7">
        <f>H200+H206+H212+H218</f>
        <v>234110.46666999999</v>
      </c>
      <c r="I194" s="7">
        <f>I200+I206+I212+I218</f>
        <v>64329.254000000001</v>
      </c>
      <c r="J194" s="7">
        <f t="shared" si="15"/>
        <v>5329.2539999999999</v>
      </c>
      <c r="K194" s="15"/>
      <c r="L194" s="49"/>
      <c r="M194" s="49"/>
    </row>
    <row r="195" spans="1:13" x14ac:dyDescent="0.25">
      <c r="A195" s="17">
        <v>188</v>
      </c>
      <c r="B195" s="1" t="s">
        <v>5</v>
      </c>
      <c r="C195" s="1"/>
      <c r="D195" s="7">
        <f t="shared" si="12"/>
        <v>0</v>
      </c>
      <c r="E195" s="7">
        <f>E201+E207+E213</f>
        <v>0</v>
      </c>
      <c r="F195" s="5">
        <v>0</v>
      </c>
      <c r="G195" s="5">
        <v>0</v>
      </c>
      <c r="H195" s="5">
        <v>0</v>
      </c>
      <c r="I195" s="6">
        <v>0</v>
      </c>
      <c r="J195" s="7">
        <v>0</v>
      </c>
      <c r="K195" s="12"/>
      <c r="L195" s="49"/>
      <c r="M195" s="49"/>
    </row>
    <row r="196" spans="1:13" ht="51" customHeight="1" x14ac:dyDescent="0.25">
      <c r="A196" s="17">
        <v>189</v>
      </c>
      <c r="B196" s="1" t="s">
        <v>6</v>
      </c>
      <c r="C196" s="1"/>
      <c r="D196" s="7">
        <f t="shared" si="12"/>
        <v>0</v>
      </c>
      <c r="E196" s="7">
        <f>E202+E208+E214</f>
        <v>0</v>
      </c>
      <c r="F196" s="5">
        <v>0</v>
      </c>
      <c r="G196" s="5">
        <v>0</v>
      </c>
      <c r="H196" s="5">
        <v>0</v>
      </c>
      <c r="I196" s="6">
        <v>0</v>
      </c>
      <c r="J196" s="7">
        <v>0</v>
      </c>
      <c r="K196" s="14"/>
      <c r="L196" s="49"/>
      <c r="M196" s="49"/>
    </row>
    <row r="197" spans="1:13" x14ac:dyDescent="0.25">
      <c r="A197" s="25">
        <v>190</v>
      </c>
      <c r="B197" s="1" t="s">
        <v>7</v>
      </c>
      <c r="C197" s="1"/>
      <c r="D197" s="7">
        <f>E197+F197+G197+H197+I197+J197</f>
        <v>367869.00652000005</v>
      </c>
      <c r="E197" s="7">
        <f>E203+E209+E215+E221</f>
        <v>3946.69985</v>
      </c>
      <c r="F197" s="7">
        <f t="shared" ref="F197:J197" si="16">F203+F209+F215+F221</f>
        <v>8742.67</v>
      </c>
      <c r="G197" s="7">
        <f t="shared" si="16"/>
        <v>51410.662000000004</v>
      </c>
      <c r="H197" s="7">
        <f>H203+H209+H215+H221</f>
        <v>234110.46666999999</v>
      </c>
      <c r="I197" s="7">
        <f t="shared" si="16"/>
        <v>64329.254000000001</v>
      </c>
      <c r="J197" s="7">
        <f t="shared" si="16"/>
        <v>5329.2539999999999</v>
      </c>
      <c r="K197" s="12"/>
      <c r="L197" s="49"/>
      <c r="M197" s="49"/>
    </row>
    <row r="198" spans="1:13" ht="25.5" x14ac:dyDescent="0.25">
      <c r="A198" s="17">
        <v>191</v>
      </c>
      <c r="B198" s="1" t="s">
        <v>8</v>
      </c>
      <c r="C198" s="1"/>
      <c r="D198" s="7">
        <f t="shared" si="12"/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14"/>
      <c r="L198" s="49"/>
      <c r="M198" s="49"/>
    </row>
    <row r="199" spans="1:13" x14ac:dyDescent="0.25">
      <c r="A199" s="17">
        <v>192</v>
      </c>
      <c r="B199" s="1" t="s">
        <v>9</v>
      </c>
      <c r="C199" s="1"/>
      <c r="D199" s="7">
        <f t="shared" si="12"/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12"/>
      <c r="L199" s="49"/>
      <c r="M199" s="49"/>
    </row>
    <row r="200" spans="1:13" ht="55.5" customHeight="1" x14ac:dyDescent="0.25">
      <c r="A200" s="17">
        <v>193</v>
      </c>
      <c r="B200" s="10" t="s">
        <v>36</v>
      </c>
      <c r="C200" s="11" t="s">
        <v>50</v>
      </c>
      <c r="D200" s="7">
        <v>52764.49</v>
      </c>
      <c r="E200" s="7">
        <v>961.69984999999997</v>
      </c>
      <c r="F200" s="7">
        <v>6940.67</v>
      </c>
      <c r="G200" s="7">
        <f>G201+G202+G203+G204+G205</f>
        <v>11540.33</v>
      </c>
      <c r="H200" s="7">
        <v>22663.9</v>
      </c>
      <c r="I200" s="7">
        <v>4329.2539999999999</v>
      </c>
      <c r="J200" s="7">
        <v>5329.2539999999999</v>
      </c>
      <c r="K200" s="12" t="s">
        <v>71</v>
      </c>
      <c r="L200" s="49"/>
    </row>
    <row r="201" spans="1:13" x14ac:dyDescent="0.25">
      <c r="A201" s="17">
        <v>194</v>
      </c>
      <c r="B201" s="1" t="s">
        <v>5</v>
      </c>
      <c r="C201" s="1"/>
      <c r="D201" s="7">
        <f t="shared" si="12"/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14"/>
      <c r="L201" s="49"/>
    </row>
    <row r="202" spans="1:13" x14ac:dyDescent="0.25">
      <c r="A202" s="17">
        <v>195</v>
      </c>
      <c r="B202" s="1" t="s">
        <v>6</v>
      </c>
      <c r="C202" s="1"/>
      <c r="D202" s="7">
        <f t="shared" si="12"/>
        <v>0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12"/>
      <c r="L202" s="49"/>
    </row>
    <row r="203" spans="1:13" x14ac:dyDescent="0.25">
      <c r="A203" s="25">
        <v>196</v>
      </c>
      <c r="B203" s="1" t="s">
        <v>7</v>
      </c>
      <c r="C203" s="1"/>
      <c r="D203" s="7">
        <v>52764.49</v>
      </c>
      <c r="E203" s="7">
        <v>961.69984999999997</v>
      </c>
      <c r="F203" s="7">
        <v>6940.67</v>
      </c>
      <c r="G203" s="7">
        <v>11540.33</v>
      </c>
      <c r="H203" s="7">
        <v>22663.9</v>
      </c>
      <c r="I203" s="7">
        <v>4329.2539999999999</v>
      </c>
      <c r="J203" s="7">
        <v>5329.2539999999999</v>
      </c>
      <c r="K203" s="12"/>
      <c r="L203" s="49"/>
    </row>
    <row r="204" spans="1:13" ht="25.5" x14ac:dyDescent="0.25">
      <c r="A204" s="17">
        <v>197</v>
      </c>
      <c r="B204" s="1" t="s">
        <v>8</v>
      </c>
      <c r="C204" s="1"/>
      <c r="D204" s="7">
        <f t="shared" si="12"/>
        <v>0</v>
      </c>
      <c r="E204" s="7"/>
      <c r="F204" s="7"/>
      <c r="G204" s="7"/>
      <c r="H204" s="7"/>
      <c r="I204" s="7"/>
      <c r="J204" s="7"/>
      <c r="K204" s="14"/>
      <c r="L204" s="49"/>
    </row>
    <row r="205" spans="1:13" x14ac:dyDescent="0.25">
      <c r="A205" s="17">
        <v>198</v>
      </c>
      <c r="B205" s="1" t="s">
        <v>9</v>
      </c>
      <c r="C205" s="1"/>
      <c r="D205" s="7">
        <f t="shared" si="12"/>
        <v>0</v>
      </c>
      <c r="E205" s="7">
        <v>0</v>
      </c>
      <c r="F205" s="5">
        <v>0</v>
      </c>
      <c r="G205" s="5">
        <v>0</v>
      </c>
      <c r="H205" s="5">
        <v>0</v>
      </c>
      <c r="I205" s="7">
        <v>0</v>
      </c>
      <c r="J205" s="7">
        <v>0</v>
      </c>
      <c r="K205" s="14"/>
      <c r="L205" s="49"/>
    </row>
    <row r="206" spans="1:13" ht="39.75" customHeight="1" x14ac:dyDescent="0.25">
      <c r="A206" s="17">
        <v>199</v>
      </c>
      <c r="B206" s="10" t="s">
        <v>37</v>
      </c>
      <c r="C206" s="11" t="s">
        <v>50</v>
      </c>
      <c r="D206" s="7">
        <f t="shared" si="12"/>
        <v>83065.331999999995</v>
      </c>
      <c r="E206" s="7">
        <v>0</v>
      </c>
      <c r="F206" s="7">
        <v>0</v>
      </c>
      <c r="G206" s="7">
        <v>38440.332000000002</v>
      </c>
      <c r="H206" s="7">
        <v>44625</v>
      </c>
      <c r="I206" s="7">
        <v>0</v>
      </c>
      <c r="J206" s="7">
        <v>0</v>
      </c>
      <c r="K206" s="12" t="s">
        <v>72</v>
      </c>
      <c r="L206" s="49"/>
    </row>
    <row r="207" spans="1:13" x14ac:dyDescent="0.25">
      <c r="A207" s="17">
        <v>200</v>
      </c>
      <c r="B207" s="1" t="s">
        <v>5</v>
      </c>
      <c r="C207" s="13"/>
      <c r="D207" s="7">
        <f t="shared" si="12"/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14"/>
      <c r="L207" s="49"/>
    </row>
    <row r="208" spans="1:13" x14ac:dyDescent="0.25">
      <c r="A208" s="17">
        <v>201</v>
      </c>
      <c r="B208" s="1" t="s">
        <v>6</v>
      </c>
      <c r="C208" s="13"/>
      <c r="D208" s="7">
        <f t="shared" si="12"/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14"/>
      <c r="L208" s="49"/>
    </row>
    <row r="209" spans="1:12" x14ac:dyDescent="0.25">
      <c r="A209" s="17">
        <v>202</v>
      </c>
      <c r="B209" s="1" t="s">
        <v>7</v>
      </c>
      <c r="C209" s="13"/>
      <c r="D209" s="7">
        <f t="shared" si="12"/>
        <v>83065.331999999995</v>
      </c>
      <c r="E209" s="7">
        <v>0</v>
      </c>
      <c r="F209" s="7">
        <v>0</v>
      </c>
      <c r="G209" s="7">
        <f>G206</f>
        <v>38440.332000000002</v>
      </c>
      <c r="H209" s="7">
        <v>44625</v>
      </c>
      <c r="I209" s="7">
        <v>0</v>
      </c>
      <c r="J209" s="7">
        <v>0</v>
      </c>
      <c r="K209" s="12"/>
      <c r="L209" s="49"/>
    </row>
    <row r="210" spans="1:12" ht="25.5" x14ac:dyDescent="0.25">
      <c r="A210" s="17">
        <v>203</v>
      </c>
      <c r="B210" s="19" t="s">
        <v>8</v>
      </c>
      <c r="C210" s="13"/>
      <c r="D210" s="7">
        <f t="shared" si="12"/>
        <v>0</v>
      </c>
      <c r="E210" s="7"/>
      <c r="F210" s="7"/>
      <c r="G210" s="7"/>
      <c r="H210" s="7"/>
      <c r="I210" s="7"/>
      <c r="J210" s="7"/>
      <c r="K210" s="12"/>
      <c r="L210" s="49"/>
    </row>
    <row r="211" spans="1:12" x14ac:dyDescent="0.25">
      <c r="A211" s="17">
        <v>204</v>
      </c>
      <c r="B211" s="19" t="s">
        <v>9</v>
      </c>
      <c r="C211" s="13"/>
      <c r="D211" s="7">
        <f t="shared" si="12"/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14"/>
    </row>
    <row r="212" spans="1:12" ht="47.25" customHeight="1" x14ac:dyDescent="0.25">
      <c r="A212" s="17">
        <v>205</v>
      </c>
      <c r="B212" s="18" t="s">
        <v>38</v>
      </c>
      <c r="C212" s="11" t="s">
        <v>42</v>
      </c>
      <c r="D212" s="7">
        <f t="shared" si="12"/>
        <v>86217</v>
      </c>
      <c r="E212" s="7">
        <v>2985</v>
      </c>
      <c r="F212" s="7">
        <f>1802</f>
        <v>1802</v>
      </c>
      <c r="G212" s="7">
        <v>1430</v>
      </c>
      <c r="H212" s="7">
        <v>80000</v>
      </c>
      <c r="I212" s="7">
        <v>0</v>
      </c>
      <c r="J212" s="7">
        <v>0</v>
      </c>
      <c r="K212" s="12" t="s">
        <v>73</v>
      </c>
    </row>
    <row r="213" spans="1:12" x14ac:dyDescent="0.25">
      <c r="A213" s="25">
        <v>206</v>
      </c>
      <c r="B213" s="19" t="s">
        <v>5</v>
      </c>
      <c r="C213" s="13"/>
      <c r="D213" s="7">
        <f t="shared" ref="D213:D258" si="17">E213+F213+G213+H213+I213+J213</f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12"/>
    </row>
    <row r="214" spans="1:12" x14ac:dyDescent="0.25">
      <c r="A214" s="17">
        <v>207</v>
      </c>
      <c r="B214" s="19" t="s">
        <v>6</v>
      </c>
      <c r="C214" s="13"/>
      <c r="D214" s="7">
        <f t="shared" si="17"/>
        <v>0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14"/>
    </row>
    <row r="215" spans="1:12" x14ac:dyDescent="0.25">
      <c r="A215" s="17">
        <v>208</v>
      </c>
      <c r="B215" s="19" t="s">
        <v>7</v>
      </c>
      <c r="C215" s="13"/>
      <c r="D215" s="7">
        <f t="shared" si="17"/>
        <v>86217</v>
      </c>
      <c r="E215" s="7">
        <v>2985</v>
      </c>
      <c r="F215" s="7">
        <f>1802</f>
        <v>1802</v>
      </c>
      <c r="G215" s="7">
        <f>G212</f>
        <v>1430</v>
      </c>
      <c r="H215" s="7">
        <f>H212</f>
        <v>80000</v>
      </c>
      <c r="I215" s="7">
        <v>0</v>
      </c>
      <c r="J215" s="7">
        <v>0</v>
      </c>
      <c r="K215" s="12"/>
    </row>
    <row r="216" spans="1:12" ht="25.5" x14ac:dyDescent="0.25">
      <c r="A216" s="17">
        <v>209</v>
      </c>
      <c r="B216" s="19" t="s">
        <v>8</v>
      </c>
      <c r="C216" s="13"/>
      <c r="D216" s="7">
        <f t="shared" si="17"/>
        <v>0</v>
      </c>
      <c r="E216" s="7"/>
      <c r="F216" s="7"/>
      <c r="G216" s="7"/>
      <c r="H216" s="7"/>
      <c r="I216" s="7"/>
      <c r="J216" s="7"/>
      <c r="K216" s="14"/>
    </row>
    <row r="217" spans="1:12" x14ac:dyDescent="0.25">
      <c r="A217" s="17">
        <v>210</v>
      </c>
      <c r="B217" s="19" t="s">
        <v>9</v>
      </c>
      <c r="C217" s="13"/>
      <c r="D217" s="7">
        <f t="shared" si="17"/>
        <v>0</v>
      </c>
      <c r="E217" s="7">
        <v>0</v>
      </c>
      <c r="F217" s="5">
        <v>0</v>
      </c>
      <c r="G217" s="5">
        <v>0</v>
      </c>
      <c r="H217" s="5">
        <v>0</v>
      </c>
      <c r="I217" s="7">
        <v>0</v>
      </c>
      <c r="J217" s="7">
        <v>0</v>
      </c>
      <c r="K217" s="12"/>
    </row>
    <row r="218" spans="1:12" ht="47.25" customHeight="1" x14ac:dyDescent="0.25">
      <c r="A218" s="17">
        <v>205</v>
      </c>
      <c r="B218" s="18" t="s">
        <v>95</v>
      </c>
      <c r="C218" s="11" t="s">
        <v>94</v>
      </c>
      <c r="D218" s="7">
        <f t="shared" si="17"/>
        <v>146821.56667</v>
      </c>
      <c r="E218" s="7">
        <v>0</v>
      </c>
      <c r="F218" s="7">
        <v>0</v>
      </c>
      <c r="G218" s="7">
        <v>0</v>
      </c>
      <c r="H218" s="7">
        <v>86821.56667</v>
      </c>
      <c r="I218" s="7">
        <v>60000</v>
      </c>
      <c r="J218" s="7">
        <v>0</v>
      </c>
      <c r="K218" s="12" t="s">
        <v>96</v>
      </c>
    </row>
    <row r="219" spans="1:12" x14ac:dyDescent="0.25">
      <c r="A219" s="25">
        <v>206</v>
      </c>
      <c r="B219" s="19" t="s">
        <v>5</v>
      </c>
      <c r="C219" s="13"/>
      <c r="D219" s="7">
        <f t="shared" ref="D219:D223" si="18">E219+F219+G219+H219+I219+J219</f>
        <v>0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12"/>
    </row>
    <row r="220" spans="1:12" x14ac:dyDescent="0.25">
      <c r="A220" s="17">
        <v>207</v>
      </c>
      <c r="B220" s="19" t="s">
        <v>6</v>
      </c>
      <c r="C220" s="13"/>
      <c r="D220" s="7">
        <f t="shared" si="18"/>
        <v>0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14"/>
    </row>
    <row r="221" spans="1:12" x14ac:dyDescent="0.25">
      <c r="A221" s="17">
        <v>208</v>
      </c>
      <c r="B221" s="19" t="s">
        <v>7</v>
      </c>
      <c r="C221" s="13"/>
      <c r="D221" s="7">
        <f t="shared" si="18"/>
        <v>146821.56667</v>
      </c>
      <c r="E221" s="7">
        <v>0</v>
      </c>
      <c r="F221" s="7">
        <v>0</v>
      </c>
      <c r="G221" s="7">
        <v>0</v>
      </c>
      <c r="H221" s="7">
        <f>H218</f>
        <v>86821.56667</v>
      </c>
      <c r="I221" s="7">
        <v>60000</v>
      </c>
      <c r="J221" s="7">
        <v>0</v>
      </c>
      <c r="K221" s="12"/>
    </row>
    <row r="222" spans="1:12" ht="25.5" x14ac:dyDescent="0.25">
      <c r="A222" s="17">
        <v>209</v>
      </c>
      <c r="B222" s="19" t="s">
        <v>8</v>
      </c>
      <c r="C222" s="13"/>
      <c r="D222" s="7">
        <f t="shared" si="18"/>
        <v>0</v>
      </c>
      <c r="E222" s="7"/>
      <c r="F222" s="7"/>
      <c r="G222" s="7"/>
      <c r="H222" s="7"/>
      <c r="I222" s="7"/>
      <c r="J222" s="7"/>
      <c r="K222" s="14"/>
    </row>
    <row r="223" spans="1:12" x14ac:dyDescent="0.25">
      <c r="A223" s="17">
        <v>210</v>
      </c>
      <c r="B223" s="19" t="s">
        <v>9</v>
      </c>
      <c r="C223" s="13"/>
      <c r="D223" s="7">
        <f t="shared" si="18"/>
        <v>0</v>
      </c>
      <c r="E223" s="7">
        <v>0</v>
      </c>
      <c r="F223" s="5">
        <v>0</v>
      </c>
      <c r="G223" s="5">
        <v>0</v>
      </c>
      <c r="H223" s="5">
        <v>0</v>
      </c>
      <c r="I223" s="7">
        <v>0</v>
      </c>
      <c r="J223" s="7">
        <v>0</v>
      </c>
      <c r="K223" s="12"/>
    </row>
    <row r="224" spans="1:12" ht="90" x14ac:dyDescent="0.25">
      <c r="A224" s="17">
        <v>211</v>
      </c>
      <c r="B224" s="10" t="s">
        <v>43</v>
      </c>
      <c r="C224" s="11" t="s">
        <v>41</v>
      </c>
      <c r="D224" s="7">
        <f t="shared" si="17"/>
        <v>4201.0879999999997</v>
      </c>
      <c r="E224" s="7">
        <f>E230+E236+E242</f>
        <v>20.068000000000001</v>
      </c>
      <c r="F224" s="7">
        <f t="shared" ref="F224:J224" si="19">F230+F236+F242</f>
        <v>577</v>
      </c>
      <c r="G224" s="7">
        <f t="shared" si="19"/>
        <v>425</v>
      </c>
      <c r="H224" s="7">
        <f t="shared" si="19"/>
        <v>2179.02</v>
      </c>
      <c r="I224" s="7">
        <f t="shared" si="19"/>
        <v>500</v>
      </c>
      <c r="J224" s="7">
        <f t="shared" si="19"/>
        <v>500</v>
      </c>
      <c r="K224" s="12"/>
    </row>
    <row r="225" spans="1:11" x14ac:dyDescent="0.25">
      <c r="A225" s="25">
        <v>212</v>
      </c>
      <c r="B225" s="1" t="s">
        <v>5</v>
      </c>
      <c r="C225" s="13"/>
      <c r="D225" s="7">
        <f t="shared" si="17"/>
        <v>0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12"/>
    </row>
    <row r="226" spans="1:11" x14ac:dyDescent="0.25">
      <c r="A226" s="17">
        <v>213</v>
      </c>
      <c r="B226" s="1" t="s">
        <v>6</v>
      </c>
      <c r="C226" s="13"/>
      <c r="D226" s="7">
        <f t="shared" si="17"/>
        <v>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14"/>
    </row>
    <row r="227" spans="1:11" x14ac:dyDescent="0.25">
      <c r="A227" s="17">
        <v>214</v>
      </c>
      <c r="B227" s="1" t="s">
        <v>7</v>
      </c>
      <c r="C227" s="13"/>
      <c r="D227" s="7">
        <f t="shared" si="17"/>
        <v>4201.0879999999997</v>
      </c>
      <c r="E227" s="7">
        <f t="shared" ref="E227:J227" si="20">E233+E239+E245</f>
        <v>20.068000000000001</v>
      </c>
      <c r="F227" s="7">
        <f t="shared" si="20"/>
        <v>577</v>
      </c>
      <c r="G227" s="7">
        <f t="shared" si="20"/>
        <v>425</v>
      </c>
      <c r="H227" s="7">
        <f t="shared" si="20"/>
        <v>2179.02</v>
      </c>
      <c r="I227" s="7">
        <f t="shared" si="20"/>
        <v>500</v>
      </c>
      <c r="J227" s="7">
        <f t="shared" si="20"/>
        <v>500</v>
      </c>
      <c r="K227" s="12"/>
    </row>
    <row r="228" spans="1:11" ht="25.5" x14ac:dyDescent="0.25">
      <c r="A228" s="17">
        <v>215</v>
      </c>
      <c r="B228" s="1" t="s">
        <v>8</v>
      </c>
      <c r="C228" s="13"/>
      <c r="D228" s="7">
        <f t="shared" si="17"/>
        <v>0</v>
      </c>
      <c r="E228" s="7"/>
      <c r="F228" s="7"/>
      <c r="G228" s="7"/>
      <c r="H228" s="7"/>
      <c r="I228" s="7"/>
      <c r="J228" s="7"/>
      <c r="K228" s="14"/>
    </row>
    <row r="229" spans="1:11" x14ac:dyDescent="0.25">
      <c r="A229" s="17">
        <v>216</v>
      </c>
      <c r="B229" s="1" t="s">
        <v>9</v>
      </c>
      <c r="C229" s="13"/>
      <c r="D229" s="7">
        <f t="shared" si="17"/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12"/>
    </row>
    <row r="230" spans="1:11" ht="90" x14ac:dyDescent="0.25">
      <c r="A230" s="17">
        <v>217</v>
      </c>
      <c r="B230" s="10" t="s">
        <v>44</v>
      </c>
      <c r="C230" s="11" t="s">
        <v>41</v>
      </c>
      <c r="D230" s="7">
        <f t="shared" si="17"/>
        <v>1309.088</v>
      </c>
      <c r="E230" s="7">
        <v>20.068000000000001</v>
      </c>
      <c r="F230" s="7">
        <v>0</v>
      </c>
      <c r="G230" s="7">
        <v>0</v>
      </c>
      <c r="H230" s="7">
        <v>1289.02</v>
      </c>
      <c r="I230" s="7">
        <v>0</v>
      </c>
      <c r="J230" s="7">
        <v>0</v>
      </c>
      <c r="K230" s="12" t="s">
        <v>74</v>
      </c>
    </row>
    <row r="231" spans="1:11" x14ac:dyDescent="0.25">
      <c r="A231" s="17">
        <v>218</v>
      </c>
      <c r="B231" s="1" t="s">
        <v>5</v>
      </c>
      <c r="C231" s="13"/>
      <c r="D231" s="7">
        <f t="shared" si="17"/>
        <v>0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12"/>
    </row>
    <row r="232" spans="1:11" x14ac:dyDescent="0.25">
      <c r="A232" s="25">
        <v>219</v>
      </c>
      <c r="B232" s="1" t="s">
        <v>6</v>
      </c>
      <c r="C232" s="13"/>
      <c r="D232" s="7">
        <f t="shared" si="17"/>
        <v>0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14"/>
    </row>
    <row r="233" spans="1:11" x14ac:dyDescent="0.25">
      <c r="A233" s="17">
        <v>220</v>
      </c>
      <c r="B233" s="1" t="s">
        <v>7</v>
      </c>
      <c r="C233" s="13"/>
      <c r="D233" s="7">
        <f t="shared" si="17"/>
        <v>1309.088</v>
      </c>
      <c r="E233" s="7">
        <v>20.068000000000001</v>
      </c>
      <c r="F233" s="7">
        <v>0</v>
      </c>
      <c r="G233" s="7">
        <v>0</v>
      </c>
      <c r="H233" s="7">
        <v>1289.02</v>
      </c>
      <c r="I233" s="7">
        <v>0</v>
      </c>
      <c r="J233" s="7">
        <v>0</v>
      </c>
      <c r="K233" s="12"/>
    </row>
    <row r="234" spans="1:11" ht="25.5" x14ac:dyDescent="0.25">
      <c r="A234" s="17">
        <v>221</v>
      </c>
      <c r="B234" s="1" t="s">
        <v>8</v>
      </c>
      <c r="C234" s="13"/>
      <c r="D234" s="7">
        <f t="shared" si="17"/>
        <v>0</v>
      </c>
      <c r="E234" s="7"/>
      <c r="F234" s="7"/>
      <c r="G234" s="7"/>
      <c r="H234" s="7"/>
      <c r="I234" s="7"/>
      <c r="J234" s="7"/>
      <c r="K234" s="14"/>
    </row>
    <row r="235" spans="1:11" x14ac:dyDescent="0.25">
      <c r="A235" s="17">
        <v>222</v>
      </c>
      <c r="B235" s="1" t="s">
        <v>9</v>
      </c>
      <c r="C235" s="13"/>
      <c r="D235" s="7">
        <f t="shared" si="17"/>
        <v>0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12"/>
    </row>
    <row r="236" spans="1:11" ht="51" x14ac:dyDescent="0.25">
      <c r="A236" s="17">
        <v>223</v>
      </c>
      <c r="B236" s="10" t="s">
        <v>45</v>
      </c>
      <c r="C236" s="11" t="s">
        <v>50</v>
      </c>
      <c r="D236" s="7">
        <f t="shared" si="17"/>
        <v>2892</v>
      </c>
      <c r="E236" s="7">
        <v>0</v>
      </c>
      <c r="F236" s="7">
        <v>577</v>
      </c>
      <c r="G236" s="7">
        <v>425</v>
      </c>
      <c r="H236" s="7">
        <v>890</v>
      </c>
      <c r="I236" s="7">
        <v>500</v>
      </c>
      <c r="J236" s="7">
        <v>500</v>
      </c>
      <c r="K236" s="12" t="s">
        <v>75</v>
      </c>
    </row>
    <row r="237" spans="1:11" x14ac:dyDescent="0.25">
      <c r="A237" s="17">
        <v>224</v>
      </c>
      <c r="B237" s="1" t="s">
        <v>5</v>
      </c>
      <c r="C237" s="13"/>
      <c r="D237" s="7">
        <f t="shared" si="17"/>
        <v>0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12"/>
    </row>
    <row r="238" spans="1:11" x14ac:dyDescent="0.25">
      <c r="A238" s="25">
        <v>225</v>
      </c>
      <c r="B238" s="1" t="s">
        <v>6</v>
      </c>
      <c r="C238" s="13"/>
      <c r="D238" s="7">
        <f t="shared" si="17"/>
        <v>0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14"/>
    </row>
    <row r="239" spans="1:11" x14ac:dyDescent="0.25">
      <c r="A239" s="17">
        <v>226</v>
      </c>
      <c r="B239" s="1" t="s">
        <v>7</v>
      </c>
      <c r="C239" s="13"/>
      <c r="D239" s="7">
        <f t="shared" si="17"/>
        <v>2892</v>
      </c>
      <c r="E239" s="7">
        <v>0</v>
      </c>
      <c r="F239" s="7">
        <v>577</v>
      </c>
      <c r="G239" s="7">
        <f>G236</f>
        <v>425</v>
      </c>
      <c r="H239" s="7">
        <v>890</v>
      </c>
      <c r="I239" s="7">
        <v>500</v>
      </c>
      <c r="J239" s="7">
        <v>500</v>
      </c>
      <c r="K239" s="12"/>
    </row>
    <row r="240" spans="1:11" ht="25.5" x14ac:dyDescent="0.25">
      <c r="A240" s="17">
        <v>227</v>
      </c>
      <c r="B240" s="1" t="s">
        <v>8</v>
      </c>
      <c r="C240" s="13"/>
      <c r="D240" s="7">
        <f t="shared" si="17"/>
        <v>0</v>
      </c>
      <c r="E240" s="7"/>
      <c r="F240" s="7"/>
      <c r="G240" s="7"/>
      <c r="H240" s="7"/>
      <c r="I240" s="7"/>
      <c r="J240" s="7"/>
      <c r="K240" s="14"/>
    </row>
    <row r="241" spans="1:11" x14ac:dyDescent="0.25">
      <c r="A241" s="17">
        <v>228</v>
      </c>
      <c r="B241" s="1" t="s">
        <v>9</v>
      </c>
      <c r="C241" s="13"/>
      <c r="D241" s="7">
        <f t="shared" si="17"/>
        <v>0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12"/>
    </row>
    <row r="242" spans="1:11" ht="90" x14ac:dyDescent="0.25">
      <c r="A242" s="17">
        <v>229</v>
      </c>
      <c r="B242" s="10" t="s">
        <v>46</v>
      </c>
      <c r="C242" s="11" t="s">
        <v>41</v>
      </c>
      <c r="D242" s="7">
        <f t="shared" si="17"/>
        <v>0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12" t="s">
        <v>76</v>
      </c>
    </row>
    <row r="243" spans="1:11" x14ac:dyDescent="0.25">
      <c r="A243" s="17">
        <v>230</v>
      </c>
      <c r="B243" s="1" t="s">
        <v>5</v>
      </c>
      <c r="C243" s="13"/>
      <c r="D243" s="7">
        <f t="shared" si="17"/>
        <v>0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12"/>
    </row>
    <row r="244" spans="1:11" x14ac:dyDescent="0.25">
      <c r="A244" s="25">
        <v>231</v>
      </c>
      <c r="B244" s="1" t="s">
        <v>6</v>
      </c>
      <c r="C244" s="13"/>
      <c r="D244" s="7">
        <f t="shared" si="17"/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14"/>
    </row>
    <row r="245" spans="1:11" x14ac:dyDescent="0.25">
      <c r="A245" s="17">
        <v>232</v>
      </c>
      <c r="B245" s="1" t="s">
        <v>7</v>
      </c>
      <c r="C245" s="13"/>
      <c r="D245" s="7">
        <f t="shared" si="17"/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12"/>
    </row>
    <row r="246" spans="1:11" ht="25.5" x14ac:dyDescent="0.25">
      <c r="A246" s="17">
        <v>233</v>
      </c>
      <c r="B246" s="1" t="s">
        <v>8</v>
      </c>
      <c r="C246" s="13"/>
      <c r="D246" s="7">
        <f t="shared" si="17"/>
        <v>0</v>
      </c>
      <c r="E246" s="7"/>
      <c r="F246" s="7"/>
      <c r="G246" s="7"/>
      <c r="H246" s="7"/>
      <c r="I246" s="7"/>
      <c r="J246" s="7"/>
      <c r="K246" s="14"/>
    </row>
    <row r="247" spans="1:11" x14ac:dyDescent="0.25">
      <c r="A247" s="17">
        <v>234</v>
      </c>
      <c r="B247" s="1" t="s">
        <v>9</v>
      </c>
      <c r="C247" s="13"/>
      <c r="D247" s="7">
        <f t="shared" si="17"/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12"/>
    </row>
    <row r="248" spans="1:11" ht="63.75" x14ac:dyDescent="0.25">
      <c r="A248" s="17">
        <v>235</v>
      </c>
      <c r="B248" s="10" t="s">
        <v>47</v>
      </c>
      <c r="C248" s="11" t="s">
        <v>50</v>
      </c>
      <c r="D248" s="7">
        <f t="shared" si="17"/>
        <v>40200</v>
      </c>
      <c r="E248" s="7">
        <v>1000</v>
      </c>
      <c r="F248" s="7">
        <v>34200</v>
      </c>
      <c r="G248" s="7">
        <f>2000+1000</f>
        <v>3000</v>
      </c>
      <c r="H248" s="7">
        <v>2000</v>
      </c>
      <c r="I248" s="7">
        <v>0</v>
      </c>
      <c r="J248" s="7">
        <v>0</v>
      </c>
      <c r="K248" s="12" t="s">
        <v>11</v>
      </c>
    </row>
    <row r="249" spans="1:11" x14ac:dyDescent="0.25">
      <c r="A249" s="17">
        <v>236</v>
      </c>
      <c r="B249" s="1" t="s">
        <v>5</v>
      </c>
      <c r="C249" s="13"/>
      <c r="D249" s="7">
        <f t="shared" si="17"/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12"/>
    </row>
    <row r="250" spans="1:11" x14ac:dyDescent="0.25">
      <c r="A250" s="25">
        <v>237</v>
      </c>
      <c r="B250" s="1" t="s">
        <v>6</v>
      </c>
      <c r="C250" s="13"/>
      <c r="D250" s="7">
        <f t="shared" si="17"/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14"/>
    </row>
    <row r="251" spans="1:11" x14ac:dyDescent="0.25">
      <c r="A251" s="17">
        <v>238</v>
      </c>
      <c r="B251" s="1" t="s">
        <v>7</v>
      </c>
      <c r="C251" s="13"/>
      <c r="D251" s="7">
        <f t="shared" si="17"/>
        <v>40200</v>
      </c>
      <c r="E251" s="7">
        <v>1000</v>
      </c>
      <c r="F251" s="7">
        <v>34200</v>
      </c>
      <c r="G251" s="7">
        <f>2000+1000</f>
        <v>3000</v>
      </c>
      <c r="H251" s="7">
        <v>2000</v>
      </c>
      <c r="I251" s="7">
        <v>0</v>
      </c>
      <c r="J251" s="7">
        <v>0</v>
      </c>
      <c r="K251" s="12"/>
    </row>
    <row r="252" spans="1:11" ht="25.5" x14ac:dyDescent="0.25">
      <c r="A252" s="17">
        <v>239</v>
      </c>
      <c r="B252" s="1" t="s">
        <v>8</v>
      </c>
      <c r="C252" s="13"/>
      <c r="D252" s="7">
        <f t="shared" si="17"/>
        <v>0</v>
      </c>
      <c r="E252" s="7"/>
      <c r="F252" s="7"/>
      <c r="G252" s="7"/>
      <c r="H252" s="7"/>
      <c r="I252" s="7"/>
      <c r="J252" s="7"/>
      <c r="K252" s="14"/>
    </row>
    <row r="253" spans="1:11" x14ac:dyDescent="0.25">
      <c r="A253" s="17">
        <v>240</v>
      </c>
      <c r="B253" s="1" t="s">
        <v>9</v>
      </c>
      <c r="C253" s="13"/>
      <c r="D253" s="7">
        <f t="shared" si="17"/>
        <v>0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12"/>
    </row>
    <row r="254" spans="1:11" ht="51" x14ac:dyDescent="0.25">
      <c r="A254" s="17">
        <v>241</v>
      </c>
      <c r="B254" s="10" t="s">
        <v>48</v>
      </c>
      <c r="C254" s="11" t="s">
        <v>49</v>
      </c>
      <c r="D254" s="7">
        <f t="shared" si="17"/>
        <v>10609.8</v>
      </c>
      <c r="E254" s="7">
        <v>990.25699999999995</v>
      </c>
      <c r="F254" s="7">
        <v>693.37</v>
      </c>
      <c r="G254" s="7">
        <v>2221.0529999999999</v>
      </c>
      <c r="H254" s="7">
        <v>2235.04</v>
      </c>
      <c r="I254" s="7">
        <v>2235.04</v>
      </c>
      <c r="J254" s="7">
        <v>2235.04</v>
      </c>
      <c r="K254" s="12" t="s">
        <v>54</v>
      </c>
    </row>
    <row r="255" spans="1:11" x14ac:dyDescent="0.25">
      <c r="A255" s="17">
        <v>242</v>
      </c>
      <c r="B255" s="1" t="s">
        <v>5</v>
      </c>
      <c r="C255" s="13"/>
      <c r="D255" s="7">
        <f t="shared" si="17"/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12"/>
    </row>
    <row r="256" spans="1:11" x14ac:dyDescent="0.25">
      <c r="A256" s="25">
        <v>243</v>
      </c>
      <c r="B256" s="1" t="s">
        <v>6</v>
      </c>
      <c r="C256" s="13"/>
      <c r="D256" s="7">
        <f t="shared" si="17"/>
        <v>0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14"/>
    </row>
    <row r="257" spans="1:11" x14ac:dyDescent="0.25">
      <c r="A257" s="17">
        <v>244</v>
      </c>
      <c r="B257" s="1" t="s">
        <v>7</v>
      </c>
      <c r="C257" s="13"/>
      <c r="D257" s="7">
        <f t="shared" si="17"/>
        <v>10609.8</v>
      </c>
      <c r="E257" s="7">
        <v>990.25699999999995</v>
      </c>
      <c r="F257" s="7">
        <v>693.37</v>
      </c>
      <c r="G257" s="7">
        <f>G254</f>
        <v>2221.0529999999999</v>
      </c>
      <c r="H257" s="7">
        <f>H254</f>
        <v>2235.04</v>
      </c>
      <c r="I257" s="7">
        <f>I254:J254</f>
        <v>2235.04</v>
      </c>
      <c r="J257" s="7">
        <f>J254</f>
        <v>2235.04</v>
      </c>
      <c r="K257" s="12"/>
    </row>
    <row r="258" spans="1:11" ht="25.5" x14ac:dyDescent="0.25">
      <c r="A258" s="17">
        <v>245</v>
      </c>
      <c r="B258" s="1" t="s">
        <v>8</v>
      </c>
      <c r="C258" s="13"/>
      <c r="D258" s="7">
        <f t="shared" si="17"/>
        <v>0</v>
      </c>
      <c r="E258" s="7"/>
      <c r="F258" s="7"/>
      <c r="G258" s="7"/>
      <c r="H258" s="7"/>
      <c r="I258" s="7"/>
      <c r="J258" s="7"/>
      <c r="K258" s="14"/>
    </row>
    <row r="259" spans="1:11" x14ac:dyDescent="0.25">
      <c r="A259" s="17">
        <v>246</v>
      </c>
      <c r="B259" s="1" t="s">
        <v>9</v>
      </c>
      <c r="C259" s="13"/>
      <c r="D259" s="7">
        <v>0</v>
      </c>
      <c r="E259" s="7">
        <v>0</v>
      </c>
      <c r="F259" s="7">
        <v>0</v>
      </c>
      <c r="G259" s="7">
        <v>0</v>
      </c>
      <c r="H259" s="7">
        <v>0</v>
      </c>
      <c r="I259" s="7">
        <v>0</v>
      </c>
      <c r="J259" s="7">
        <v>0</v>
      </c>
      <c r="K259" s="12"/>
    </row>
    <row r="269" spans="1:11" x14ac:dyDescent="0.25">
      <c r="B269" s="3" t="s">
        <v>98</v>
      </c>
    </row>
    <row r="270" spans="1:11" ht="18" x14ac:dyDescent="0.25">
      <c r="B270" s="53"/>
      <c r="C270" s="41" t="s">
        <v>99</v>
      </c>
      <c r="D270" s="41"/>
      <c r="E270" s="41"/>
      <c r="F270" s="41"/>
      <c r="G270" s="41"/>
      <c r="H270" s="41"/>
    </row>
    <row r="271" spans="1:11" ht="37.9" customHeight="1" x14ac:dyDescent="0.25">
      <c r="B271" s="62" t="s">
        <v>148</v>
      </c>
      <c r="C271" s="62"/>
      <c r="D271" s="62"/>
      <c r="E271" s="62"/>
      <c r="F271" s="62"/>
      <c r="G271" s="62"/>
      <c r="H271" s="62"/>
      <c r="I271" s="62"/>
      <c r="J271" s="62"/>
      <c r="K271" s="62"/>
    </row>
    <row r="272" spans="1:11" ht="18" x14ac:dyDescent="0.25">
      <c r="B272" s="53"/>
      <c r="C272" s="59" t="s">
        <v>149</v>
      </c>
      <c r="D272" s="59"/>
      <c r="E272" s="59"/>
      <c r="F272" s="59"/>
      <c r="G272" s="59"/>
      <c r="H272" s="42"/>
    </row>
    <row r="273" spans="1:11" ht="18.75" thickBot="1" x14ac:dyDescent="0.3">
      <c r="B273" s="54"/>
      <c r="C273" s="53"/>
      <c r="D273" s="55"/>
      <c r="E273" s="55"/>
      <c r="F273" s="56"/>
      <c r="G273" s="43"/>
      <c r="H273" s="43"/>
    </row>
    <row r="274" spans="1:11" ht="31.15" customHeight="1" x14ac:dyDescent="0.25">
      <c r="A274" s="60" t="s">
        <v>100</v>
      </c>
      <c r="B274" s="88" t="s">
        <v>101</v>
      </c>
      <c r="C274" s="89"/>
      <c r="D274" s="89"/>
      <c r="E274" s="90"/>
      <c r="F274" s="63" t="s">
        <v>102</v>
      </c>
      <c r="G274" s="63"/>
      <c r="H274" s="63"/>
      <c r="I274" s="63"/>
      <c r="J274" s="63"/>
      <c r="K274" s="63"/>
    </row>
    <row r="275" spans="1:11" ht="15.6" customHeight="1" thickBot="1" x14ac:dyDescent="0.3">
      <c r="A275" s="61"/>
      <c r="B275" s="91"/>
      <c r="C275" s="92"/>
      <c r="D275" s="92"/>
      <c r="E275" s="93"/>
      <c r="F275" s="63" t="s">
        <v>103</v>
      </c>
      <c r="G275" s="63"/>
      <c r="H275" s="63" t="s">
        <v>104</v>
      </c>
      <c r="I275" s="63"/>
      <c r="J275" s="64" t="s">
        <v>105</v>
      </c>
      <c r="K275" s="64"/>
    </row>
    <row r="276" spans="1:11" x14ac:dyDescent="0.25">
      <c r="A276" s="57">
        <v>1</v>
      </c>
      <c r="B276" s="94">
        <v>2</v>
      </c>
      <c r="C276" s="95"/>
      <c r="D276" s="95"/>
      <c r="E276" s="96"/>
      <c r="F276" s="83">
        <v>3</v>
      </c>
      <c r="G276" s="83"/>
      <c r="H276" s="83">
        <v>4</v>
      </c>
      <c r="I276" s="83"/>
      <c r="J276" s="83">
        <v>5</v>
      </c>
      <c r="K276" s="83"/>
    </row>
    <row r="277" spans="1:11" ht="22.15" customHeight="1" x14ac:dyDescent="0.25">
      <c r="A277" s="58"/>
      <c r="B277" s="97" t="s">
        <v>4</v>
      </c>
      <c r="C277" s="98"/>
      <c r="D277" s="98"/>
      <c r="E277" s="99"/>
      <c r="F277" s="81">
        <f>F278+F283+F290+F293+F299+F303+F307+F308+F313+F317+F318</f>
        <v>261814.94050999999</v>
      </c>
      <c r="G277" s="81"/>
      <c r="H277" s="81">
        <f>H278+H283+H290+H293+H299+H303+H307+H308+H313+H317+H318</f>
        <v>52317.811999999998</v>
      </c>
      <c r="I277" s="81"/>
      <c r="J277" s="81">
        <f>J278+J283+J290+J293+J299+J303+J307+J308+J313+J317+J318</f>
        <v>169538.99000000002</v>
      </c>
      <c r="K277" s="81"/>
    </row>
    <row r="278" spans="1:11" ht="26.45" customHeight="1" x14ac:dyDescent="0.25">
      <c r="A278" s="35" t="s">
        <v>106</v>
      </c>
      <c r="B278" s="77" t="s">
        <v>12</v>
      </c>
      <c r="C278" s="78"/>
      <c r="D278" s="78"/>
      <c r="E278" s="79"/>
      <c r="F278" s="80">
        <f>F279+F280+F281+F282</f>
        <v>3594.2747200000003</v>
      </c>
      <c r="G278" s="80"/>
      <c r="H278" s="80">
        <f>H279+H280+H281+H282</f>
        <v>350</v>
      </c>
      <c r="I278" s="80"/>
      <c r="J278" s="81">
        <v>3278.75</v>
      </c>
      <c r="K278" s="81"/>
    </row>
    <row r="279" spans="1:11" ht="39.6" customHeight="1" x14ac:dyDescent="0.25">
      <c r="A279" s="35" t="s">
        <v>107</v>
      </c>
      <c r="B279" s="77" t="s">
        <v>13</v>
      </c>
      <c r="C279" s="78"/>
      <c r="D279" s="78"/>
      <c r="E279" s="79"/>
      <c r="F279" s="80">
        <f>H23</f>
        <v>1686.62</v>
      </c>
      <c r="G279" s="80"/>
      <c r="H279" s="82">
        <v>150</v>
      </c>
      <c r="I279" s="82"/>
      <c r="J279" s="81">
        <v>600</v>
      </c>
      <c r="K279" s="81"/>
    </row>
    <row r="280" spans="1:11" ht="39.6" customHeight="1" x14ac:dyDescent="0.25">
      <c r="A280" s="35" t="s">
        <v>108</v>
      </c>
      <c r="B280" s="77" t="s">
        <v>109</v>
      </c>
      <c r="C280" s="78"/>
      <c r="D280" s="78"/>
      <c r="E280" s="79"/>
      <c r="F280" s="80">
        <f>H29</f>
        <v>1472.10472</v>
      </c>
      <c r="G280" s="80"/>
      <c r="H280" s="82">
        <v>180</v>
      </c>
      <c r="I280" s="82"/>
      <c r="J280" s="81">
        <v>450</v>
      </c>
      <c r="K280" s="81"/>
    </row>
    <row r="281" spans="1:11" ht="45" customHeight="1" x14ac:dyDescent="0.25">
      <c r="A281" s="35" t="s">
        <v>110</v>
      </c>
      <c r="B281" s="77" t="s">
        <v>77</v>
      </c>
      <c r="C281" s="78"/>
      <c r="D281" s="78"/>
      <c r="E281" s="79"/>
      <c r="F281" s="80">
        <f>H35</f>
        <v>430.55</v>
      </c>
      <c r="G281" s="80"/>
      <c r="H281" s="82">
        <v>20</v>
      </c>
      <c r="I281" s="82"/>
      <c r="J281" s="81">
        <v>100</v>
      </c>
      <c r="K281" s="81"/>
    </row>
    <row r="282" spans="1:11" ht="33.6" customHeight="1" x14ac:dyDescent="0.25">
      <c r="A282" s="35" t="s">
        <v>111</v>
      </c>
      <c r="B282" s="77" t="s">
        <v>14</v>
      </c>
      <c r="C282" s="78"/>
      <c r="D282" s="78"/>
      <c r="E282" s="79"/>
      <c r="F282" s="80">
        <f>H38</f>
        <v>5</v>
      </c>
      <c r="G282" s="80"/>
      <c r="H282" s="82">
        <v>0</v>
      </c>
      <c r="I282" s="82"/>
      <c r="J282" s="81">
        <v>50</v>
      </c>
      <c r="K282" s="81"/>
    </row>
    <row r="283" spans="1:11" ht="26.45" customHeight="1" x14ac:dyDescent="0.25">
      <c r="A283" s="35" t="s">
        <v>112</v>
      </c>
      <c r="B283" s="77" t="s">
        <v>40</v>
      </c>
      <c r="C283" s="78"/>
      <c r="D283" s="78"/>
      <c r="E283" s="79"/>
      <c r="F283" s="80">
        <f>F284+F285+F286+F287+F288+F289</f>
        <v>995.96616000000006</v>
      </c>
      <c r="G283" s="80"/>
      <c r="H283" s="80">
        <f>H284+H285+H286+H287+H288+H289</f>
        <v>130</v>
      </c>
      <c r="I283" s="80"/>
      <c r="J283" s="80">
        <v>859.08</v>
      </c>
      <c r="K283" s="80"/>
    </row>
    <row r="284" spans="1:11" ht="39.6" customHeight="1" x14ac:dyDescent="0.25">
      <c r="A284" s="35" t="s">
        <v>113</v>
      </c>
      <c r="B284" s="77" t="s">
        <v>15</v>
      </c>
      <c r="C284" s="78"/>
      <c r="D284" s="78"/>
      <c r="E284" s="79"/>
      <c r="F284" s="80">
        <f>H50</f>
        <v>484.35399999999998</v>
      </c>
      <c r="G284" s="80"/>
      <c r="H284" s="81">
        <v>100</v>
      </c>
      <c r="I284" s="81"/>
      <c r="J284" s="81">
        <v>150</v>
      </c>
      <c r="K284" s="81"/>
    </row>
    <row r="285" spans="1:11" ht="34.9" customHeight="1" x14ac:dyDescent="0.25">
      <c r="A285" s="35" t="s">
        <v>114</v>
      </c>
      <c r="B285" s="77" t="s">
        <v>16</v>
      </c>
      <c r="C285" s="78"/>
      <c r="D285" s="78"/>
      <c r="E285" s="79"/>
      <c r="F285" s="80">
        <f>H56</f>
        <v>72</v>
      </c>
      <c r="G285" s="80"/>
      <c r="H285" s="82">
        <v>5</v>
      </c>
      <c r="I285" s="82"/>
      <c r="J285" s="81">
        <v>30</v>
      </c>
      <c r="K285" s="81"/>
    </row>
    <row r="286" spans="1:11" ht="35.450000000000003" customHeight="1" x14ac:dyDescent="0.25">
      <c r="A286" s="35" t="s">
        <v>115</v>
      </c>
      <c r="B286" s="77" t="s">
        <v>17</v>
      </c>
      <c r="C286" s="78"/>
      <c r="D286" s="78"/>
      <c r="E286" s="79"/>
      <c r="F286" s="80">
        <f>H62</f>
        <v>379.61216000000002</v>
      </c>
      <c r="G286" s="80"/>
      <c r="H286" s="82">
        <v>20</v>
      </c>
      <c r="I286" s="82"/>
      <c r="J286" s="81">
        <v>31</v>
      </c>
      <c r="K286" s="81"/>
    </row>
    <row r="287" spans="1:11" ht="31.9" customHeight="1" x14ac:dyDescent="0.25">
      <c r="A287" s="35" t="s">
        <v>116</v>
      </c>
      <c r="B287" s="77" t="s">
        <v>18</v>
      </c>
      <c r="C287" s="78"/>
      <c r="D287" s="78"/>
      <c r="E287" s="79"/>
      <c r="F287" s="80">
        <f>H68</f>
        <v>60</v>
      </c>
      <c r="G287" s="80"/>
      <c r="H287" s="81">
        <v>5</v>
      </c>
      <c r="I287" s="81"/>
      <c r="J287" s="81">
        <v>30</v>
      </c>
      <c r="K287" s="81"/>
    </row>
    <row r="288" spans="1:11" ht="48.6" customHeight="1" x14ac:dyDescent="0.25">
      <c r="A288" s="35" t="s">
        <v>117</v>
      </c>
      <c r="B288" s="77" t="s">
        <v>78</v>
      </c>
      <c r="C288" s="78"/>
      <c r="D288" s="78"/>
      <c r="E288" s="79"/>
      <c r="F288" s="81">
        <f>H74</f>
        <v>0</v>
      </c>
      <c r="G288" s="81"/>
      <c r="H288" s="84">
        <v>0</v>
      </c>
      <c r="I288" s="84"/>
      <c r="J288" s="81">
        <f>F288-H288</f>
        <v>0</v>
      </c>
      <c r="K288" s="81"/>
    </row>
    <row r="289" spans="1:11" ht="52.9" customHeight="1" x14ac:dyDescent="0.25">
      <c r="A289" s="35" t="s">
        <v>118</v>
      </c>
      <c r="B289" s="77" t="s">
        <v>88</v>
      </c>
      <c r="C289" s="78"/>
      <c r="D289" s="78"/>
      <c r="E289" s="79"/>
      <c r="F289" s="81">
        <f>H80</f>
        <v>0</v>
      </c>
      <c r="G289" s="81"/>
      <c r="H289" s="84">
        <v>0</v>
      </c>
      <c r="I289" s="84"/>
      <c r="J289" s="81">
        <f>F289-H289</f>
        <v>0</v>
      </c>
      <c r="K289" s="81"/>
    </row>
    <row r="290" spans="1:11" ht="26.45" customHeight="1" x14ac:dyDescent="0.25">
      <c r="A290" s="35"/>
      <c r="B290" s="77" t="s">
        <v>119</v>
      </c>
      <c r="C290" s="78"/>
      <c r="D290" s="78"/>
      <c r="E290" s="79"/>
      <c r="F290" s="80">
        <f>F291+F292</f>
        <v>40.32</v>
      </c>
      <c r="G290" s="80"/>
      <c r="H290" s="80">
        <f>H291+H292</f>
        <v>0</v>
      </c>
      <c r="I290" s="80"/>
      <c r="J290" s="80">
        <v>0</v>
      </c>
      <c r="K290" s="80"/>
    </row>
    <row r="291" spans="1:11" ht="26.45" customHeight="1" x14ac:dyDescent="0.25">
      <c r="A291" s="35" t="s">
        <v>120</v>
      </c>
      <c r="B291" s="77" t="s">
        <v>19</v>
      </c>
      <c r="C291" s="78"/>
      <c r="D291" s="78"/>
      <c r="E291" s="79"/>
      <c r="F291" s="80">
        <f>H92</f>
        <v>0</v>
      </c>
      <c r="G291" s="80"/>
      <c r="H291" s="82">
        <v>0</v>
      </c>
      <c r="I291" s="82"/>
      <c r="J291" s="81">
        <v>0</v>
      </c>
      <c r="K291" s="81"/>
    </row>
    <row r="292" spans="1:11" ht="39.6" customHeight="1" x14ac:dyDescent="0.25">
      <c r="A292" s="35" t="s">
        <v>121</v>
      </c>
      <c r="B292" s="77" t="s">
        <v>20</v>
      </c>
      <c r="C292" s="78"/>
      <c r="D292" s="78"/>
      <c r="E292" s="79"/>
      <c r="F292" s="80">
        <f>H98</f>
        <v>40.32</v>
      </c>
      <c r="G292" s="80"/>
      <c r="H292" s="81">
        <v>0</v>
      </c>
      <c r="I292" s="81"/>
      <c r="J292" s="81">
        <f>F292-H292</f>
        <v>40.32</v>
      </c>
      <c r="K292" s="81"/>
    </row>
    <row r="293" spans="1:11" ht="48" customHeight="1" x14ac:dyDescent="0.25">
      <c r="A293" s="35" t="s">
        <v>122</v>
      </c>
      <c r="B293" s="77" t="s">
        <v>21</v>
      </c>
      <c r="C293" s="78"/>
      <c r="D293" s="78"/>
      <c r="E293" s="79"/>
      <c r="F293" s="80">
        <f>F294+F295+F296+F297+F298</f>
        <v>3801.3529599999997</v>
      </c>
      <c r="G293" s="80"/>
      <c r="H293" s="80">
        <f>H294+H297+H298</f>
        <v>20</v>
      </c>
      <c r="I293" s="80"/>
      <c r="J293" s="81">
        <v>4798.67</v>
      </c>
      <c r="K293" s="81"/>
    </row>
    <row r="294" spans="1:11" ht="52.9" customHeight="1" x14ac:dyDescent="0.25">
      <c r="A294" s="35" t="s">
        <v>123</v>
      </c>
      <c r="B294" s="77" t="s">
        <v>22</v>
      </c>
      <c r="C294" s="78"/>
      <c r="D294" s="78"/>
      <c r="E294" s="79"/>
      <c r="F294" s="80">
        <f>H110</f>
        <v>2364.3829599999999</v>
      </c>
      <c r="G294" s="80"/>
      <c r="H294" s="80">
        <v>20</v>
      </c>
      <c r="I294" s="80"/>
      <c r="J294" s="81">
        <v>20</v>
      </c>
      <c r="K294" s="81"/>
    </row>
    <row r="295" spans="1:11" ht="26.45" customHeight="1" x14ac:dyDescent="0.25">
      <c r="A295" s="35" t="s">
        <v>124</v>
      </c>
      <c r="B295" s="77" t="s">
        <v>125</v>
      </c>
      <c r="C295" s="78"/>
      <c r="D295" s="78"/>
      <c r="E295" s="79"/>
      <c r="F295" s="80">
        <f>H116</f>
        <v>83.99</v>
      </c>
      <c r="G295" s="80"/>
      <c r="H295" s="81">
        <v>0</v>
      </c>
      <c r="I295" s="81"/>
      <c r="J295" s="81">
        <v>0</v>
      </c>
      <c r="K295" s="81"/>
    </row>
    <row r="296" spans="1:11" ht="26.45" customHeight="1" x14ac:dyDescent="0.25">
      <c r="A296" s="35" t="s">
        <v>126</v>
      </c>
      <c r="B296" s="77" t="s">
        <v>24</v>
      </c>
      <c r="C296" s="78"/>
      <c r="D296" s="78"/>
      <c r="E296" s="79"/>
      <c r="F296" s="80">
        <f>H122</f>
        <v>154</v>
      </c>
      <c r="G296" s="80"/>
      <c r="H296" s="81">
        <v>0</v>
      </c>
      <c r="I296" s="81"/>
      <c r="J296" s="81">
        <v>100</v>
      </c>
      <c r="K296" s="81"/>
    </row>
    <row r="297" spans="1:11" ht="26.45" customHeight="1" x14ac:dyDescent="0.25">
      <c r="A297" s="35" t="s">
        <v>127</v>
      </c>
      <c r="B297" s="77" t="s">
        <v>25</v>
      </c>
      <c r="C297" s="78"/>
      <c r="D297" s="78"/>
      <c r="E297" s="79"/>
      <c r="F297" s="80">
        <f>H128</f>
        <v>708.98</v>
      </c>
      <c r="G297" s="80"/>
      <c r="H297" s="81">
        <v>0</v>
      </c>
      <c r="I297" s="81"/>
      <c r="J297" s="81">
        <v>500</v>
      </c>
      <c r="K297" s="81"/>
    </row>
    <row r="298" spans="1:11" ht="26.45" customHeight="1" x14ac:dyDescent="0.25">
      <c r="A298" s="35" t="s">
        <v>128</v>
      </c>
      <c r="B298" s="77" t="s">
        <v>89</v>
      </c>
      <c r="C298" s="78"/>
      <c r="D298" s="78"/>
      <c r="E298" s="79"/>
      <c r="F298" s="80">
        <f>H134</f>
        <v>490</v>
      </c>
      <c r="G298" s="80"/>
      <c r="H298" s="81">
        <v>0</v>
      </c>
      <c r="I298" s="81"/>
      <c r="J298" s="81">
        <v>200</v>
      </c>
      <c r="K298" s="81"/>
    </row>
    <row r="299" spans="1:11" ht="26.45" customHeight="1" x14ac:dyDescent="0.25">
      <c r="A299" s="35" t="s">
        <v>129</v>
      </c>
      <c r="B299" s="77" t="s">
        <v>26</v>
      </c>
      <c r="C299" s="78"/>
      <c r="D299" s="78"/>
      <c r="E299" s="79"/>
      <c r="F299" s="80">
        <f>F300+F301+F302</f>
        <v>1269.93</v>
      </c>
      <c r="G299" s="80"/>
      <c r="H299" s="80">
        <f>H300+H301+H302</f>
        <v>277.81200000000001</v>
      </c>
      <c r="I299" s="80"/>
      <c r="J299" s="81">
        <f>J300+J301+J302</f>
        <v>564</v>
      </c>
      <c r="K299" s="81"/>
    </row>
    <row r="300" spans="1:11" ht="26.45" customHeight="1" x14ac:dyDescent="0.25">
      <c r="A300" s="35" t="s">
        <v>130</v>
      </c>
      <c r="B300" s="77" t="s">
        <v>27</v>
      </c>
      <c r="C300" s="78"/>
      <c r="D300" s="78"/>
      <c r="E300" s="79"/>
      <c r="F300" s="80">
        <f>H146</f>
        <v>0</v>
      </c>
      <c r="G300" s="80"/>
      <c r="H300" s="85">
        <v>264</v>
      </c>
      <c r="I300" s="85"/>
      <c r="J300" s="81">
        <v>264</v>
      </c>
      <c r="K300" s="81"/>
    </row>
    <row r="301" spans="1:11" ht="39.6" customHeight="1" x14ac:dyDescent="0.25">
      <c r="A301" s="35" t="s">
        <v>131</v>
      </c>
      <c r="B301" s="77" t="s">
        <v>28</v>
      </c>
      <c r="C301" s="78"/>
      <c r="D301" s="78"/>
      <c r="E301" s="79"/>
      <c r="F301" s="80">
        <f>H152</f>
        <v>0</v>
      </c>
      <c r="G301" s="80"/>
      <c r="H301" s="82">
        <v>0</v>
      </c>
      <c r="I301" s="82"/>
      <c r="J301" s="81">
        <f>F301-H301</f>
        <v>0</v>
      </c>
      <c r="K301" s="81"/>
    </row>
    <row r="302" spans="1:11" ht="22.15" customHeight="1" x14ac:dyDescent="0.25">
      <c r="A302" s="35" t="s">
        <v>132</v>
      </c>
      <c r="B302" s="77" t="s">
        <v>29</v>
      </c>
      <c r="C302" s="78"/>
      <c r="D302" s="78"/>
      <c r="E302" s="79"/>
      <c r="F302" s="80">
        <f>H158</f>
        <v>1269.93</v>
      </c>
      <c r="G302" s="80"/>
      <c r="H302" s="80">
        <f>2302*6/1000</f>
        <v>13.811999999999999</v>
      </c>
      <c r="I302" s="80"/>
      <c r="J302" s="81">
        <v>300</v>
      </c>
      <c r="K302" s="81"/>
    </row>
    <row r="303" spans="1:11" ht="26.45" customHeight="1" x14ac:dyDescent="0.25">
      <c r="A303" s="35" t="s">
        <v>133</v>
      </c>
      <c r="B303" s="77" t="s">
        <v>30</v>
      </c>
      <c r="C303" s="78"/>
      <c r="D303" s="78"/>
      <c r="E303" s="79"/>
      <c r="F303" s="80">
        <f>F304+F305+F306</f>
        <v>941.67000000000007</v>
      </c>
      <c r="G303" s="80"/>
      <c r="H303" s="80">
        <f>H304</f>
        <v>70</v>
      </c>
      <c r="I303" s="80"/>
      <c r="J303" s="81">
        <f>F303-H303</f>
        <v>871.67000000000007</v>
      </c>
      <c r="K303" s="81"/>
    </row>
    <row r="304" spans="1:11" ht="58.9" customHeight="1" x14ac:dyDescent="0.25">
      <c r="A304" s="35" t="s">
        <v>134</v>
      </c>
      <c r="B304" s="77" t="s">
        <v>31</v>
      </c>
      <c r="C304" s="78"/>
      <c r="D304" s="78"/>
      <c r="E304" s="79"/>
      <c r="F304" s="80">
        <f>H170</f>
        <v>441.67</v>
      </c>
      <c r="G304" s="80"/>
      <c r="H304" s="82">
        <v>70</v>
      </c>
      <c r="I304" s="82"/>
      <c r="J304" s="81">
        <v>150</v>
      </c>
      <c r="K304" s="81"/>
    </row>
    <row r="305" spans="1:11" ht="39.6" customHeight="1" x14ac:dyDescent="0.25">
      <c r="A305" s="35" t="s">
        <v>135</v>
      </c>
      <c r="B305" s="77" t="s">
        <v>32</v>
      </c>
      <c r="C305" s="78"/>
      <c r="D305" s="78"/>
      <c r="E305" s="79"/>
      <c r="F305" s="80">
        <f>H176</f>
        <v>500</v>
      </c>
      <c r="G305" s="80"/>
      <c r="H305" s="82">
        <v>350</v>
      </c>
      <c r="I305" s="82"/>
      <c r="J305" s="81">
        <v>600</v>
      </c>
      <c r="K305" s="81"/>
    </row>
    <row r="306" spans="1:11" ht="26.45" customHeight="1" x14ac:dyDescent="0.25">
      <c r="A306" s="35" t="s">
        <v>136</v>
      </c>
      <c r="B306" s="77" t="s">
        <v>33</v>
      </c>
      <c r="C306" s="78"/>
      <c r="D306" s="78"/>
      <c r="E306" s="79"/>
      <c r="F306" s="80">
        <f>H182</f>
        <v>0</v>
      </c>
      <c r="G306" s="80"/>
      <c r="H306" s="85">
        <v>0</v>
      </c>
      <c r="I306" s="85"/>
      <c r="J306" s="81">
        <f>F306-H306</f>
        <v>0</v>
      </c>
      <c r="K306" s="81"/>
    </row>
    <row r="307" spans="1:11" ht="26.45" customHeight="1" x14ac:dyDescent="0.25">
      <c r="A307" s="35" t="s">
        <v>137</v>
      </c>
      <c r="B307" s="77" t="s">
        <v>34</v>
      </c>
      <c r="C307" s="78"/>
      <c r="D307" s="78"/>
      <c r="E307" s="79"/>
      <c r="F307" s="80">
        <f>H188</f>
        <v>10646.9</v>
      </c>
      <c r="G307" s="80"/>
      <c r="H307" s="80">
        <v>3600</v>
      </c>
      <c r="I307" s="80"/>
      <c r="J307" s="81">
        <v>7200</v>
      </c>
      <c r="K307" s="81"/>
    </row>
    <row r="308" spans="1:11" ht="38.450000000000003" customHeight="1" x14ac:dyDescent="0.25">
      <c r="A308" s="35" t="s">
        <v>138</v>
      </c>
      <c r="B308" s="77" t="s">
        <v>35</v>
      </c>
      <c r="C308" s="78"/>
      <c r="D308" s="78"/>
      <c r="E308" s="79"/>
      <c r="F308" s="80">
        <f>F309+F311+F310+F312</f>
        <v>234110.46666999999</v>
      </c>
      <c r="G308" s="80"/>
      <c r="H308" s="80">
        <f t="shared" ref="H308" si="21">H309+H311+H310+H312</f>
        <v>46500</v>
      </c>
      <c r="I308" s="80"/>
      <c r="J308" s="80">
        <f>J309+J311+J310+J312</f>
        <v>149128.29</v>
      </c>
      <c r="K308" s="80"/>
    </row>
    <row r="309" spans="1:11" ht="37.9" customHeight="1" x14ac:dyDescent="0.25">
      <c r="A309" s="35" t="s">
        <v>139</v>
      </c>
      <c r="B309" s="77" t="s">
        <v>36</v>
      </c>
      <c r="C309" s="78"/>
      <c r="D309" s="78"/>
      <c r="E309" s="79"/>
      <c r="F309" s="80">
        <f>H200</f>
        <v>22663.9</v>
      </c>
      <c r="G309" s="80"/>
      <c r="H309" s="85">
        <v>14000</v>
      </c>
      <c r="I309" s="85"/>
      <c r="J309" s="81">
        <v>22663.29</v>
      </c>
      <c r="K309" s="81"/>
    </row>
    <row r="310" spans="1:11" ht="26.45" customHeight="1" x14ac:dyDescent="0.25">
      <c r="A310" s="35" t="s">
        <v>140</v>
      </c>
      <c r="B310" s="77" t="s">
        <v>37</v>
      </c>
      <c r="C310" s="78"/>
      <c r="D310" s="78"/>
      <c r="E310" s="79"/>
      <c r="F310" s="81">
        <f>H206</f>
        <v>44625</v>
      </c>
      <c r="G310" s="81"/>
      <c r="H310" s="85">
        <v>32500</v>
      </c>
      <c r="I310" s="85"/>
      <c r="J310" s="81">
        <v>32500</v>
      </c>
      <c r="K310" s="81"/>
    </row>
    <row r="311" spans="1:11" ht="35.450000000000003" customHeight="1" x14ac:dyDescent="0.25">
      <c r="A311" s="35" t="s">
        <v>141</v>
      </c>
      <c r="B311" s="77" t="s">
        <v>38</v>
      </c>
      <c r="C311" s="78"/>
      <c r="D311" s="78"/>
      <c r="E311" s="79"/>
      <c r="F311" s="80">
        <f>H212</f>
        <v>80000</v>
      </c>
      <c r="G311" s="80"/>
      <c r="H311" s="85">
        <v>0</v>
      </c>
      <c r="I311" s="85"/>
      <c r="J311" s="81">
        <v>70000</v>
      </c>
      <c r="K311" s="81"/>
    </row>
    <row r="312" spans="1:11" ht="35.450000000000003" customHeight="1" x14ac:dyDescent="0.25">
      <c r="A312" s="35" t="s">
        <v>142</v>
      </c>
      <c r="B312" s="77" t="s">
        <v>95</v>
      </c>
      <c r="C312" s="78"/>
      <c r="D312" s="78"/>
      <c r="E312" s="79"/>
      <c r="F312" s="100">
        <f>H218</f>
        <v>86821.56667</v>
      </c>
      <c r="G312" s="101"/>
      <c r="H312" s="102">
        <v>0</v>
      </c>
      <c r="I312" s="103"/>
      <c r="J312" s="86">
        <v>23965</v>
      </c>
      <c r="K312" s="87"/>
    </row>
    <row r="313" spans="1:11" ht="48.6" customHeight="1" x14ac:dyDescent="0.25">
      <c r="A313" s="35" t="s">
        <v>143</v>
      </c>
      <c r="B313" s="77" t="s">
        <v>43</v>
      </c>
      <c r="C313" s="78"/>
      <c r="D313" s="78"/>
      <c r="E313" s="79"/>
      <c r="F313" s="80">
        <f>SUM(F314+F315)</f>
        <v>2179.02</v>
      </c>
      <c r="G313" s="80"/>
      <c r="H313" s="80">
        <f>H314+H315</f>
        <v>70</v>
      </c>
      <c r="I313" s="80"/>
      <c r="J313" s="81">
        <v>438.53</v>
      </c>
      <c r="K313" s="81"/>
    </row>
    <row r="314" spans="1:11" ht="48" customHeight="1" x14ac:dyDescent="0.25">
      <c r="A314" s="35" t="s">
        <v>144</v>
      </c>
      <c r="B314" s="77" t="s">
        <v>44</v>
      </c>
      <c r="C314" s="78"/>
      <c r="D314" s="78"/>
      <c r="E314" s="79"/>
      <c r="F314" s="80">
        <f>H230</f>
        <v>1289.02</v>
      </c>
      <c r="G314" s="80"/>
      <c r="H314" s="80">
        <v>0</v>
      </c>
      <c r="I314" s="80"/>
      <c r="J314" s="81">
        <f>F314-H314</f>
        <v>1289.02</v>
      </c>
      <c r="K314" s="81"/>
    </row>
    <row r="315" spans="1:11" ht="35.450000000000003" customHeight="1" x14ac:dyDescent="0.25">
      <c r="A315" s="35" t="s">
        <v>145</v>
      </c>
      <c r="B315" s="77" t="s">
        <v>45</v>
      </c>
      <c r="C315" s="78"/>
      <c r="D315" s="78"/>
      <c r="E315" s="79"/>
      <c r="F315" s="80">
        <f>H236</f>
        <v>890</v>
      </c>
      <c r="G315" s="80"/>
      <c r="H315" s="80">
        <v>70</v>
      </c>
      <c r="I315" s="80"/>
      <c r="J315" s="81">
        <v>180</v>
      </c>
      <c r="K315" s="81"/>
    </row>
    <row r="316" spans="1:11" ht="26.45" customHeight="1" x14ac:dyDescent="0.25">
      <c r="A316" s="35" t="s">
        <v>146</v>
      </c>
      <c r="B316" s="77" t="s">
        <v>46</v>
      </c>
      <c r="C316" s="78"/>
      <c r="D316" s="78"/>
      <c r="E316" s="79"/>
      <c r="F316" s="80">
        <f>H242</f>
        <v>0</v>
      </c>
      <c r="G316" s="80"/>
      <c r="H316" s="80">
        <v>0</v>
      </c>
      <c r="I316" s="80"/>
      <c r="J316" s="81">
        <f>F316-H316</f>
        <v>0</v>
      </c>
      <c r="K316" s="81"/>
    </row>
    <row r="317" spans="1:11" ht="47.45" customHeight="1" x14ac:dyDescent="0.25">
      <c r="A317" s="35" t="s">
        <v>147</v>
      </c>
      <c r="B317" s="77" t="s">
        <v>47</v>
      </c>
      <c r="C317" s="78"/>
      <c r="D317" s="78"/>
      <c r="E317" s="79"/>
      <c r="F317" s="80">
        <f>H248</f>
        <v>2000</v>
      </c>
      <c r="G317" s="80"/>
      <c r="H317" s="80">
        <v>400</v>
      </c>
      <c r="I317" s="80"/>
      <c r="J317" s="81">
        <v>800</v>
      </c>
      <c r="K317" s="81"/>
    </row>
    <row r="318" spans="1:11" ht="36.6" customHeight="1" x14ac:dyDescent="0.25">
      <c r="A318" s="35" t="s">
        <v>150</v>
      </c>
      <c r="B318" s="77" t="s">
        <v>48</v>
      </c>
      <c r="C318" s="78"/>
      <c r="D318" s="78"/>
      <c r="E318" s="79"/>
      <c r="F318" s="85">
        <f>H254</f>
        <v>2235.04</v>
      </c>
      <c r="G318" s="85"/>
      <c r="H318" s="85">
        <v>900</v>
      </c>
      <c r="I318" s="85"/>
      <c r="J318" s="81">
        <v>1600</v>
      </c>
      <c r="K318" s="81"/>
    </row>
  </sheetData>
  <mergeCells count="188">
    <mergeCell ref="B317:E317"/>
    <mergeCell ref="B318:E318"/>
    <mergeCell ref="B312:E312"/>
    <mergeCell ref="F312:G312"/>
    <mergeCell ref="H312:I312"/>
    <mergeCell ref="B311:E311"/>
    <mergeCell ref="B313:E313"/>
    <mergeCell ref="B314:E314"/>
    <mergeCell ref="B315:E315"/>
    <mergeCell ref="B316:E316"/>
    <mergeCell ref="F318:G318"/>
    <mergeCell ref="H318:I318"/>
    <mergeCell ref="H315:I315"/>
    <mergeCell ref="B306:E306"/>
    <mergeCell ref="B307:E307"/>
    <mergeCell ref="B308:E308"/>
    <mergeCell ref="B309:E309"/>
    <mergeCell ref="B310:E310"/>
    <mergeCell ref="B301:E301"/>
    <mergeCell ref="B302:E302"/>
    <mergeCell ref="B303:E303"/>
    <mergeCell ref="B304:E304"/>
    <mergeCell ref="B305:E305"/>
    <mergeCell ref="J318:K318"/>
    <mergeCell ref="B274:E275"/>
    <mergeCell ref="B276:E276"/>
    <mergeCell ref="B277:E277"/>
    <mergeCell ref="B278:E278"/>
    <mergeCell ref="B279:E279"/>
    <mergeCell ref="B280:E280"/>
    <mergeCell ref="B281:E281"/>
    <mergeCell ref="B282:E282"/>
    <mergeCell ref="B283:E283"/>
    <mergeCell ref="B284:E284"/>
    <mergeCell ref="B285:E285"/>
    <mergeCell ref="B286:E286"/>
    <mergeCell ref="B287:E287"/>
    <mergeCell ref="F316:G316"/>
    <mergeCell ref="H316:I316"/>
    <mergeCell ref="J316:K316"/>
    <mergeCell ref="J317:K317"/>
    <mergeCell ref="H317:I317"/>
    <mergeCell ref="F317:G317"/>
    <mergeCell ref="J314:K314"/>
    <mergeCell ref="H314:I314"/>
    <mergeCell ref="F314:G314"/>
    <mergeCell ref="F315:G315"/>
    <mergeCell ref="J315:K315"/>
    <mergeCell ref="J311:K311"/>
    <mergeCell ref="H311:I311"/>
    <mergeCell ref="F311:G311"/>
    <mergeCell ref="F313:G313"/>
    <mergeCell ref="H313:I313"/>
    <mergeCell ref="J313:K313"/>
    <mergeCell ref="J312:K312"/>
    <mergeCell ref="F309:G309"/>
    <mergeCell ref="H309:I309"/>
    <mergeCell ref="J309:K309"/>
    <mergeCell ref="F310:G310"/>
    <mergeCell ref="H310:I310"/>
    <mergeCell ref="J310:K310"/>
    <mergeCell ref="F307:G307"/>
    <mergeCell ref="H307:I307"/>
    <mergeCell ref="J307:K307"/>
    <mergeCell ref="J308:K308"/>
    <mergeCell ref="H308:I308"/>
    <mergeCell ref="F308:G308"/>
    <mergeCell ref="F305:G305"/>
    <mergeCell ref="H305:I305"/>
    <mergeCell ref="J305:K305"/>
    <mergeCell ref="J306:K306"/>
    <mergeCell ref="H306:I306"/>
    <mergeCell ref="F306:G306"/>
    <mergeCell ref="F303:G303"/>
    <mergeCell ref="H303:I303"/>
    <mergeCell ref="J303:K303"/>
    <mergeCell ref="J304:K304"/>
    <mergeCell ref="H304:I304"/>
    <mergeCell ref="F304:G304"/>
    <mergeCell ref="F301:G301"/>
    <mergeCell ref="H301:I301"/>
    <mergeCell ref="J301:K301"/>
    <mergeCell ref="J302:K302"/>
    <mergeCell ref="H302:I302"/>
    <mergeCell ref="F302:G302"/>
    <mergeCell ref="J298:K298"/>
    <mergeCell ref="J299:K299"/>
    <mergeCell ref="J300:K300"/>
    <mergeCell ref="H299:I299"/>
    <mergeCell ref="H300:I300"/>
    <mergeCell ref="J296:K296"/>
    <mergeCell ref="F296:G296"/>
    <mergeCell ref="F297:G297"/>
    <mergeCell ref="H297:I297"/>
    <mergeCell ref="J297:K297"/>
    <mergeCell ref="F300:G300"/>
    <mergeCell ref="J294:K294"/>
    <mergeCell ref="H294:I294"/>
    <mergeCell ref="F294:G294"/>
    <mergeCell ref="F295:G295"/>
    <mergeCell ref="H295:I295"/>
    <mergeCell ref="J295:K295"/>
    <mergeCell ref="J292:K292"/>
    <mergeCell ref="H292:I292"/>
    <mergeCell ref="F292:G292"/>
    <mergeCell ref="F293:G293"/>
    <mergeCell ref="H293:I293"/>
    <mergeCell ref="J293:K293"/>
    <mergeCell ref="F291:G291"/>
    <mergeCell ref="H291:I291"/>
    <mergeCell ref="J291:K291"/>
    <mergeCell ref="J288:K288"/>
    <mergeCell ref="H288:I288"/>
    <mergeCell ref="F288:G288"/>
    <mergeCell ref="F289:G289"/>
    <mergeCell ref="H289:I289"/>
    <mergeCell ref="J289:K289"/>
    <mergeCell ref="J287:K287"/>
    <mergeCell ref="J283:K283"/>
    <mergeCell ref="J284:K284"/>
    <mergeCell ref="H284:I284"/>
    <mergeCell ref="F284:G284"/>
    <mergeCell ref="F285:G285"/>
    <mergeCell ref="H285:I285"/>
    <mergeCell ref="J285:K285"/>
    <mergeCell ref="J290:K290"/>
    <mergeCell ref="H290:I290"/>
    <mergeCell ref="F290:G290"/>
    <mergeCell ref="J276:K276"/>
    <mergeCell ref="H275:I275"/>
    <mergeCell ref="F275:G275"/>
    <mergeCell ref="F276:G276"/>
    <mergeCell ref="H276:I276"/>
    <mergeCell ref="H296:I296"/>
    <mergeCell ref="F298:G298"/>
    <mergeCell ref="H298:I298"/>
    <mergeCell ref="F299:G299"/>
    <mergeCell ref="J280:K280"/>
    <mergeCell ref="F281:G281"/>
    <mergeCell ref="H281:I281"/>
    <mergeCell ref="J281:K281"/>
    <mergeCell ref="J282:K282"/>
    <mergeCell ref="F282:G282"/>
    <mergeCell ref="H282:I282"/>
    <mergeCell ref="J277:K277"/>
    <mergeCell ref="F278:G278"/>
    <mergeCell ref="H278:I278"/>
    <mergeCell ref="J278:K278"/>
    <mergeCell ref="F279:G279"/>
    <mergeCell ref="H279:I279"/>
    <mergeCell ref="J279:K279"/>
    <mergeCell ref="J286:K286"/>
    <mergeCell ref="B296:E296"/>
    <mergeCell ref="B297:E297"/>
    <mergeCell ref="B298:E298"/>
    <mergeCell ref="B299:E299"/>
    <mergeCell ref="B300:E300"/>
    <mergeCell ref="B291:E291"/>
    <mergeCell ref="B292:E292"/>
    <mergeCell ref="B293:E293"/>
    <mergeCell ref="B294:E294"/>
    <mergeCell ref="B295:E295"/>
    <mergeCell ref="B288:E288"/>
    <mergeCell ref="B289:E289"/>
    <mergeCell ref="B290:E290"/>
    <mergeCell ref="F283:G283"/>
    <mergeCell ref="H283:I283"/>
    <mergeCell ref="F277:G277"/>
    <mergeCell ref="H277:I277"/>
    <mergeCell ref="F280:G280"/>
    <mergeCell ref="H280:I280"/>
    <mergeCell ref="H286:I286"/>
    <mergeCell ref="F286:G286"/>
    <mergeCell ref="F287:G287"/>
    <mergeCell ref="H287:I287"/>
    <mergeCell ref="C272:G272"/>
    <mergeCell ref="A274:A275"/>
    <mergeCell ref="B271:K271"/>
    <mergeCell ref="F274:K274"/>
    <mergeCell ref="J275:K275"/>
    <mergeCell ref="H1:K1"/>
    <mergeCell ref="A3:K3"/>
    <mergeCell ref="K4:K6"/>
    <mergeCell ref="A4:A6"/>
    <mergeCell ref="B4:B6"/>
    <mergeCell ref="C4:C6"/>
    <mergeCell ref="D4:J4"/>
    <mergeCell ref="D5:D6"/>
  </mergeCells>
  <hyperlinks>
    <hyperlink ref="B285" r:id="rId1" display="consultantplus://offline/ref=C5549E9D97C89DB8E3359E0B0B42AA27831EF7E5EAB14D1A20E826CB95KE11G"/>
    <hyperlink ref="B283" r:id="rId2" display="consultantplus://offline/ref=C5549E9D97C89DB8E3359E0B0B42AA27831DFFE2E9B54D1A20E826CB95KE11G"/>
  </hyperlinks>
  <pageMargins left="0.70866141732283472" right="0.70866141732283472" top="0.74803149606299213" bottom="0.74803149606299213" header="0.31496062992125984" footer="0.31496062992125984"/>
  <pageSetup paperSize="9" scale="80" fitToHeight="0" orientation="landscape" horizontalDpi="4294967294" verticalDpi="4294967294" r:id="rId3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2024-12-06T03:49:33Z</dcterms:modified>
</cp:coreProperties>
</file>