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 tabRatio="531"/>
  </bookViews>
  <sheets>
    <sheet name="раздел 3" sheetId="1" r:id="rId1"/>
  </sheets>
  <definedNames>
    <definedName name="_xlnm._FilterDatabase" localSheetId="0" hidden="1">'раздел 3'!$A$13:$K$48</definedName>
    <definedName name="_xlnm.Print_Area" localSheetId="0">'раздел 3'!$A$1:$K$93</definedName>
  </definedNames>
  <calcPr calcId="145621"/>
</workbook>
</file>

<file path=xl/calcChain.xml><?xml version="1.0" encoding="utf-8"?>
<calcChain xmlns="http://schemas.openxmlformats.org/spreadsheetml/2006/main">
  <c r="J73" i="1" l="1"/>
  <c r="I73" i="1"/>
  <c r="J91" i="1"/>
  <c r="I91" i="1"/>
  <c r="J88" i="1"/>
  <c r="I88" i="1"/>
  <c r="J82" i="1"/>
  <c r="I82" i="1"/>
  <c r="J76" i="1"/>
  <c r="I76" i="1"/>
  <c r="J70" i="1"/>
  <c r="I70" i="1"/>
  <c r="J68" i="1"/>
  <c r="I68" i="1"/>
  <c r="J67" i="1"/>
  <c r="I67" i="1"/>
  <c r="J66" i="1"/>
  <c r="I66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58" i="1"/>
  <c r="H28" i="1"/>
  <c r="G28" i="1"/>
  <c r="F28" i="1"/>
  <c r="E28" i="1" l="1"/>
  <c r="E23" i="1"/>
  <c r="E25" i="1" l="1"/>
  <c r="E17" i="1"/>
  <c r="E22" i="1" l="1"/>
  <c r="E16" i="1" s="1"/>
  <c r="E13" i="1" s="1"/>
  <c r="E21" i="1" l="1"/>
  <c r="E14" i="1" l="1"/>
  <c r="F21" i="1" l="1"/>
  <c r="G21" i="1"/>
  <c r="H21" i="1"/>
  <c r="I21" i="1"/>
  <c r="J21" i="1"/>
  <c r="F23" i="1" l="1"/>
  <c r="G23" i="1"/>
  <c r="H23" i="1"/>
  <c r="I23" i="1"/>
  <c r="J23" i="1"/>
  <c r="E43" i="1" l="1"/>
  <c r="D46" i="1"/>
  <c r="E37" i="1" l="1"/>
  <c r="E19" i="1" l="1"/>
  <c r="F43" i="1"/>
  <c r="G43" i="1"/>
  <c r="H43" i="1"/>
  <c r="I43" i="1"/>
  <c r="J43" i="1"/>
  <c r="F37" i="1"/>
  <c r="G37" i="1"/>
  <c r="H37" i="1"/>
  <c r="I37" i="1"/>
  <c r="J37" i="1"/>
  <c r="F25" i="1"/>
  <c r="G25" i="1"/>
  <c r="H25" i="1"/>
  <c r="I25" i="1"/>
  <c r="J25" i="1"/>
  <c r="F31" i="1"/>
  <c r="G31" i="1"/>
  <c r="H31" i="1"/>
  <c r="I31" i="1"/>
  <c r="J31" i="1"/>
  <c r="E31" i="1"/>
  <c r="F22" i="1"/>
  <c r="F16" i="1" s="1"/>
  <c r="G22" i="1"/>
  <c r="G16" i="1" s="1"/>
  <c r="H22" i="1"/>
  <c r="H16" i="1" s="1"/>
  <c r="I22" i="1"/>
  <c r="I16" i="1" s="1"/>
  <c r="J22" i="1"/>
  <c r="J16" i="1" s="1"/>
  <c r="D28" i="1"/>
  <c r="D30" i="1"/>
  <c r="D29" i="1"/>
  <c r="D27" i="1"/>
  <c r="D26" i="1"/>
  <c r="F19" i="1" l="1"/>
  <c r="I19" i="1"/>
  <c r="J19" i="1"/>
  <c r="H19" i="1"/>
  <c r="G19" i="1"/>
  <c r="D25" i="1"/>
  <c r="E15" i="1"/>
  <c r="F15" i="1"/>
  <c r="G15" i="1"/>
  <c r="H15" i="1"/>
  <c r="I15" i="1"/>
  <c r="J15" i="1"/>
  <c r="F17" i="1"/>
  <c r="G17" i="1"/>
  <c r="H17" i="1"/>
  <c r="I17" i="1"/>
  <c r="J17" i="1"/>
  <c r="E18" i="1"/>
  <c r="F18" i="1"/>
  <c r="G18" i="1"/>
  <c r="H18" i="1"/>
  <c r="I18" i="1"/>
  <c r="J18" i="1"/>
  <c r="F14" i="1"/>
  <c r="G14" i="1"/>
  <c r="H14" i="1"/>
  <c r="I14" i="1"/>
  <c r="J14" i="1"/>
  <c r="D16" i="1" l="1"/>
  <c r="D13" i="1" s="1"/>
  <c r="D48" i="1"/>
  <c r="D47" i="1"/>
  <c r="D45" i="1"/>
  <c r="D44" i="1"/>
  <c r="D42" i="1"/>
  <c r="D41" i="1"/>
  <c r="D40" i="1"/>
  <c r="D39" i="1"/>
  <c r="D38" i="1"/>
  <c r="D36" i="1"/>
  <c r="D35" i="1"/>
  <c r="D34" i="1"/>
  <c r="D33" i="1"/>
  <c r="D32" i="1"/>
  <c r="D24" i="1"/>
  <c r="D23" i="1"/>
  <c r="D21" i="1"/>
  <c r="D20" i="1"/>
  <c r="D31" i="1" l="1"/>
  <c r="D37" i="1"/>
  <c r="D43" i="1"/>
  <c r="D17" i="1" l="1"/>
  <c r="D15" i="1" l="1"/>
  <c r="D18" i="1"/>
  <c r="I13" i="1" l="1"/>
  <c r="H13" i="1" l="1"/>
  <c r="J13" i="1"/>
  <c r="D14" i="1" l="1"/>
  <c r="F13" i="1" l="1"/>
  <c r="D22" i="1"/>
  <c r="D19" i="1" s="1"/>
  <c r="G13" i="1"/>
</calcChain>
</file>

<file path=xl/sharedStrings.xml><?xml version="1.0" encoding="utf-8"?>
<sst xmlns="http://schemas.openxmlformats.org/spreadsheetml/2006/main" count="111" uniqueCount="42">
  <si>
    <t>к постановлению Администрации</t>
  </si>
  <si>
    <t>№ п/п</t>
  </si>
  <si>
    <t>Наименование мероприятия / источники расходов на финансирование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</si>
  <si>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</si>
  <si>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</si>
  <si>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</si>
  <si>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УЖКХиС</t>
  </si>
  <si>
    <t>федеральный бюджет</t>
  </si>
  <si>
    <t>областной бюджет</t>
  </si>
  <si>
    <t>местный бюджет</t>
  </si>
  <si>
    <t>внебюджетные источники</t>
  </si>
  <si>
    <t>2024 год</t>
  </si>
  <si>
    <t>2025 год</t>
  </si>
  <si>
    <t>2026 год</t>
  </si>
  <si>
    <t>2027 год</t>
  </si>
  <si>
    <t>2028 год</t>
  </si>
  <si>
    <t>2029 год</t>
  </si>
  <si>
    <t>РАЗДЕЛ 3. ПЛАН МЕРОПРИЯТИЙ ПО ВЫПОЛНЕНИЮ МУНИЦИПАЛЬНОЙ ПРОГРАММЫ</t>
  </si>
  <si>
    <t>Ответственный исполнитель мероприятия</t>
  </si>
  <si>
    <t>в том числе местный бюджет на условиях софинансирования</t>
  </si>
  <si>
    <t>ВСЕГО по муниципальной программе,
в том числе:</t>
  </si>
  <si>
    <t>1.1.1., 1.1.2.</t>
  </si>
  <si>
    <t>1.2.1.</t>
  </si>
  <si>
    <t>Мероприятие 2. Строительство, модернизация, реконструкция, ремонт и техническое обслуживание, разработка проектно-сметной документации и прохождение экспертизы проектов строительства, капитального ремонта, ремонта, реконструкции и модернизации сетей наружного освещения, расходы на электроэнергию наружного освещения всего, в том числе:</t>
  </si>
  <si>
    <t>Мероприятие 1.2. Капитальный ремонт автомобильной дороги Первоуральск - Ревда всего, в том числе:</t>
  </si>
  <si>
    <t>Мероприятие 1.3. Развитие городских железнодорожных перевозок в Екатеринбургской агломерации по принципу «Наземное метро» всего, в том числе:</t>
  </si>
  <si>
    <t>Мероприятие 1.1. Ремонт и содержание автомобильных дорог и искусственных сооружений на них, улично-дорожной и пешеходной сети, а также технических средств организации дорожного движения, объектов дорожного хозяйства всего, в том числе:</t>
  </si>
  <si>
    <t>Форма 2</t>
  </si>
  <si>
    <t>ПЛАН МЕРОПРИЯТИЙ ПО ВЫПОЛНЕНИЮ МУНИЦИПАЛЬНОЙ ПРОГРАММЫ</t>
  </si>
  <si>
    <t>текущий год</t>
  </si>
  <si>
    <t>1-ое полугодие</t>
  </si>
  <si>
    <t>девять месяцев</t>
  </si>
  <si>
    <t>Объем расходов на выполнение мероприятия,
тыс. рублей</t>
  </si>
  <si>
    <t>ВСЕГО по муниципальной программе, в том числе:</t>
  </si>
  <si>
    <t>Форма 1</t>
  </si>
  <si>
    <t>муниципального округа Первоуральск</t>
  </si>
  <si>
    <t>«БЕЗОПАСНОСТЬ ДОРОЖНОГО ДВИЖЕНИЯ В МУНИЦИПАЛЬНОМ ОКРУГЕ ПЕРВОУРАЛЬСК НА 2024 - 2029 ГОДЫ»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</si>
  <si>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разработка и актуализация программы комплексного развития транспортной инфраструктуры муниципального округа всего, в том числе:</t>
  </si>
  <si>
    <t>Мероприятие 1. Строительство, реконструкция, капитальный ремонт, ремонт и содержание автомобильных дорог и искусственных сооружений на них, технических средств организации дорожного движения, восстановление эксплуатационных характеристик объектов дорожного хозяйства; выполнение проектно-сметной документации, инженерных изысканий, прохождение экспертизы проектов строительства, реконструкции, модернизации, ремонтов  автомобильных дорог и искусственных сооружений на них, улично-дорожной и пешеходной сети, технических средств организации дорожного движения, организация дорожного движения, а также  разработка и актуализация программы комплексного развития транспортной инфраструктуры муниципального округа всего, в том числе:</t>
  </si>
  <si>
    <t>на 2025 год с разбивокй по отчетным периодам</t>
  </si>
  <si>
    <t>Приложение 4</t>
  </si>
  <si>
    <t>от 03.02.2025    № 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</si>
</sst>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\-??_);_(@_)"/>
    <numFmt numFmtId="166" formatCode=";;;"/>
  </numFmts>
  <fonts count="9" x14ac:knownFonts="1">
    <font>
      <sz val="11"/>
      <name val="Calibri"/>
      <family val="2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indexed="9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" fontId="4" fillId="2" borderId="7">
      <alignment horizontal="right" vertical="top" shrinkToFit="1"/>
    </xf>
    <xf numFmtId="0" fontId="1" fillId="0" borderId="0"/>
    <xf numFmtId="165" fontId="8" fillId="0" borderId="0" applyFill="0" applyBorder="0" applyAlignment="0" applyProtection="0"/>
    <xf numFmtId="0" fontId="8" fillId="0" borderId="0"/>
  </cellStyleXfs>
  <cellXfs count="54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justify" vertical="top"/>
    </xf>
    <xf numFmtId="0" fontId="7" fillId="3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6" fillId="0" borderId="0" xfId="0" applyFont="1" applyFill="1" applyBorder="1" applyAlignment="1">
      <alignment vertical="top" wrapText="1"/>
    </xf>
    <xf numFmtId="0" fontId="2" fillId="0" borderId="0" xfId="2" applyFont="1" applyFill="1" applyAlignment="1">
      <alignment horizontal="justify"/>
    </xf>
    <xf numFmtId="0" fontId="2" fillId="0" borderId="0" xfId="2" applyFont="1" applyFill="1"/>
    <xf numFmtId="166" fontId="2" fillId="0" borderId="0" xfId="2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</cellXfs>
  <cellStyles count="5">
    <cellStyle name="xl36" xfId="1"/>
    <cellStyle name="Обычный" xfId="0" builtinId="0"/>
    <cellStyle name="Обычный 13" xfId="4"/>
    <cellStyle name="Обычный 2" xfId="2"/>
    <cellStyle name="Финансов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194"/>
  <sheetViews>
    <sheetView tabSelected="1" view="pageBreakPreview" zoomScale="90" zoomScaleNormal="100" zoomScaleSheetLayoutView="90" workbookViewId="0">
      <selection activeCell="D10" sqref="D10:J10"/>
    </sheetView>
  </sheetViews>
  <sheetFormatPr defaultRowHeight="15" x14ac:dyDescent="0.25"/>
  <cols>
    <col min="1" max="1" width="5.28515625" style="11" customWidth="1"/>
    <col min="2" max="2" width="61" style="11" customWidth="1"/>
    <col min="3" max="3" width="14.42578125" style="12" customWidth="1"/>
    <col min="4" max="4" width="13.85546875" style="11" customWidth="1"/>
    <col min="5" max="10" width="14.5703125" style="11" customWidth="1"/>
    <col min="11" max="11" width="13.5703125" style="11" customWidth="1"/>
    <col min="12" max="18" width="15.140625" style="11" customWidth="1"/>
    <col min="19" max="16384" width="9.140625" style="11"/>
  </cols>
  <sheetData>
    <row r="1" spans="1:18" x14ac:dyDescent="0.25">
      <c r="I1" s="13" t="s">
        <v>40</v>
      </c>
    </row>
    <row r="2" spans="1:18" x14ac:dyDescent="0.25">
      <c r="I2" s="13" t="s">
        <v>0</v>
      </c>
    </row>
    <row r="3" spans="1:18" x14ac:dyDescent="0.25">
      <c r="I3" s="13" t="s">
        <v>35</v>
      </c>
    </row>
    <row r="4" spans="1:18" x14ac:dyDescent="0.25">
      <c r="I4" s="13" t="s">
        <v>41</v>
      </c>
    </row>
    <row r="5" spans="1:18" x14ac:dyDescent="0.25">
      <c r="E5" s="14"/>
      <c r="F5" s="14"/>
      <c r="G5" s="14"/>
      <c r="H5" s="14"/>
      <c r="I5" s="14"/>
      <c r="J5" s="14"/>
      <c r="K5" s="15"/>
    </row>
    <row r="6" spans="1:18" x14ac:dyDescent="0.2">
      <c r="A6" s="24" t="s">
        <v>34</v>
      </c>
      <c r="B6" s="25"/>
      <c r="C6" s="25"/>
      <c r="D6" s="25"/>
      <c r="E6" s="25"/>
      <c r="F6" s="25"/>
      <c r="G6" s="25"/>
      <c r="H6" s="25"/>
      <c r="I6" s="25"/>
      <c r="J6" s="6"/>
      <c r="K6" s="6"/>
      <c r="L6" s="6"/>
    </row>
    <row r="7" spans="1:18" x14ac:dyDescent="0.25">
      <c r="A7" s="35" t="s">
        <v>17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8" x14ac:dyDescent="0.25">
      <c r="A8" s="36" t="s">
        <v>36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8" x14ac:dyDescent="0.25">
      <c r="A9" s="16"/>
    </row>
    <row r="10" spans="1:18" s="19" customFormat="1" ht="99" customHeight="1" x14ac:dyDescent="0.25">
      <c r="A10" s="37" t="s">
        <v>1</v>
      </c>
      <c r="B10" s="37" t="s">
        <v>2</v>
      </c>
      <c r="C10" s="37" t="s">
        <v>18</v>
      </c>
      <c r="D10" s="40" t="s">
        <v>3</v>
      </c>
      <c r="E10" s="41"/>
      <c r="F10" s="41"/>
      <c r="G10" s="41"/>
      <c r="H10" s="41"/>
      <c r="I10" s="41"/>
      <c r="J10" s="42"/>
      <c r="K10" s="38" t="s">
        <v>4</v>
      </c>
    </row>
    <row r="11" spans="1:18" s="19" customFormat="1" ht="28.5" customHeight="1" x14ac:dyDescent="0.25">
      <c r="A11" s="37"/>
      <c r="B11" s="37"/>
      <c r="C11" s="37"/>
      <c r="D11" s="8" t="s">
        <v>5</v>
      </c>
      <c r="E11" s="21" t="s">
        <v>11</v>
      </c>
      <c r="F11" s="32" t="s">
        <v>12</v>
      </c>
      <c r="G11" s="32" t="s">
        <v>13</v>
      </c>
      <c r="H11" s="32" t="s">
        <v>14</v>
      </c>
      <c r="I11" s="8" t="s">
        <v>15</v>
      </c>
      <c r="J11" s="8" t="s">
        <v>16</v>
      </c>
      <c r="K11" s="39"/>
    </row>
    <row r="12" spans="1:18" s="17" customFormat="1" ht="10.5" x14ac:dyDescent="0.25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10">
        <v>6</v>
      </c>
      <c r="G12" s="10">
        <v>7</v>
      </c>
      <c r="H12" s="10">
        <v>8</v>
      </c>
      <c r="I12" s="9">
        <v>9</v>
      </c>
      <c r="J12" s="9">
        <v>10</v>
      </c>
      <c r="K12" s="9">
        <v>11</v>
      </c>
    </row>
    <row r="13" spans="1:18" ht="30" x14ac:dyDescent="0.25">
      <c r="A13" s="1">
        <v>1</v>
      </c>
      <c r="B13" s="2" t="s">
        <v>20</v>
      </c>
      <c r="C13" s="1"/>
      <c r="D13" s="3">
        <f>D14+D15+D16+D18</f>
        <v>2777956.09</v>
      </c>
      <c r="E13" s="3">
        <f>ROUND(E14+E15+E16+E18,2)</f>
        <v>541772.48</v>
      </c>
      <c r="F13" s="3">
        <f t="shared" ref="F13:J13" si="0">ROUND(F14+F15+F16+F18,2)</f>
        <v>619656.63</v>
      </c>
      <c r="G13" s="3">
        <f t="shared" si="0"/>
        <v>367521.05</v>
      </c>
      <c r="H13" s="3">
        <f t="shared" si="0"/>
        <v>416335.31</v>
      </c>
      <c r="I13" s="3">
        <f t="shared" si="0"/>
        <v>416335.31</v>
      </c>
      <c r="J13" s="3">
        <f t="shared" si="0"/>
        <v>416335.31</v>
      </c>
      <c r="K13" s="23"/>
      <c r="L13" s="20"/>
      <c r="M13" s="20">
        <v>541772.48</v>
      </c>
      <c r="N13" s="11">
        <v>452938.43</v>
      </c>
      <c r="O13" s="11">
        <v>420016.47</v>
      </c>
      <c r="P13" s="11">
        <v>420016.47</v>
      </c>
      <c r="Q13" s="11">
        <v>420016.47</v>
      </c>
      <c r="R13" s="11">
        <v>420016.47</v>
      </c>
    </row>
    <row r="14" spans="1:18" ht="15.75" customHeight="1" x14ac:dyDescent="0.25">
      <c r="A14" s="1">
        <v>2</v>
      </c>
      <c r="B14" s="2" t="s">
        <v>7</v>
      </c>
      <c r="C14" s="1"/>
      <c r="D14" s="3">
        <f>SUM(E14:J14)</f>
        <v>0</v>
      </c>
      <c r="E14" s="3">
        <f>E20+E44</f>
        <v>0</v>
      </c>
      <c r="F14" s="3">
        <f t="shared" ref="F14:J14" si="1">F20+F44</f>
        <v>0</v>
      </c>
      <c r="G14" s="3">
        <f t="shared" si="1"/>
        <v>0</v>
      </c>
      <c r="H14" s="3">
        <f t="shared" si="1"/>
        <v>0</v>
      </c>
      <c r="I14" s="3">
        <f t="shared" si="1"/>
        <v>0</v>
      </c>
      <c r="J14" s="3">
        <f t="shared" si="1"/>
        <v>0</v>
      </c>
      <c r="K14" s="1"/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</row>
    <row r="15" spans="1:18" ht="15.75" customHeight="1" x14ac:dyDescent="0.25">
      <c r="A15" s="1">
        <v>3</v>
      </c>
      <c r="B15" s="2" t="s">
        <v>8</v>
      </c>
      <c r="C15" s="1"/>
      <c r="D15" s="3">
        <f t="shared" ref="D15:D18" si="2">SUM(E15:J15)</f>
        <v>67793</v>
      </c>
      <c r="E15" s="3">
        <f t="shared" ref="E15:J15" si="3">E21+E45</f>
        <v>67793</v>
      </c>
      <c r="F15" s="3">
        <f t="shared" si="3"/>
        <v>0</v>
      </c>
      <c r="G15" s="3">
        <f t="shared" si="3"/>
        <v>0</v>
      </c>
      <c r="H15" s="3">
        <f t="shared" si="3"/>
        <v>0</v>
      </c>
      <c r="I15" s="3">
        <f t="shared" si="3"/>
        <v>0</v>
      </c>
      <c r="J15" s="3">
        <f t="shared" si="3"/>
        <v>0</v>
      </c>
      <c r="K15" s="1"/>
      <c r="M15" s="11">
        <v>67793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</row>
    <row r="16" spans="1:18" ht="15.75" customHeight="1" x14ac:dyDescent="0.25">
      <c r="A16" s="1">
        <v>4</v>
      </c>
      <c r="B16" s="2" t="s">
        <v>9</v>
      </c>
      <c r="C16" s="1"/>
      <c r="D16" s="3">
        <f>SUM(E16:J16)</f>
        <v>2710163.09</v>
      </c>
      <c r="E16" s="3">
        <f>ROUND(E22+E46,2)</f>
        <v>473979.48</v>
      </c>
      <c r="F16" s="3">
        <f t="shared" ref="F16:J16" si="4">ROUND(F22+F46,2)</f>
        <v>619656.63</v>
      </c>
      <c r="G16" s="3">
        <f t="shared" si="4"/>
        <v>367521.05</v>
      </c>
      <c r="H16" s="3">
        <f t="shared" si="4"/>
        <v>416335.31</v>
      </c>
      <c r="I16" s="3">
        <f t="shared" si="4"/>
        <v>416335.31</v>
      </c>
      <c r="J16" s="3">
        <f t="shared" si="4"/>
        <v>416335.31</v>
      </c>
      <c r="K16" s="1"/>
      <c r="M16" s="11">
        <v>473979.48</v>
      </c>
      <c r="N16" s="11">
        <v>452938.43</v>
      </c>
      <c r="O16" s="11">
        <v>420016.47</v>
      </c>
      <c r="P16" s="11">
        <v>420016.47</v>
      </c>
      <c r="Q16" s="11">
        <v>420016.47</v>
      </c>
      <c r="R16" s="11">
        <v>420016.47</v>
      </c>
    </row>
    <row r="17" spans="1:18" ht="15" customHeight="1" x14ac:dyDescent="0.25">
      <c r="A17" s="1">
        <v>5</v>
      </c>
      <c r="B17" s="18" t="s">
        <v>19</v>
      </c>
      <c r="C17" s="1"/>
      <c r="D17" s="3">
        <f>SUM(E17:J17)</f>
        <v>3217.2757499999998</v>
      </c>
      <c r="E17" s="3">
        <f>E23+E47</f>
        <v>3217.2757499999998</v>
      </c>
      <c r="F17" s="3">
        <f t="shared" ref="F17:J17" si="5">F23+F47</f>
        <v>0</v>
      </c>
      <c r="G17" s="3">
        <f t="shared" si="5"/>
        <v>0</v>
      </c>
      <c r="H17" s="3">
        <f t="shared" si="5"/>
        <v>0</v>
      </c>
      <c r="I17" s="3">
        <f t="shared" si="5"/>
        <v>0</v>
      </c>
      <c r="J17" s="3">
        <f t="shared" si="5"/>
        <v>0</v>
      </c>
      <c r="K17" s="1"/>
      <c r="M17" s="11">
        <v>3217.2757499999998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</row>
    <row r="18" spans="1:18" ht="15.75" customHeight="1" x14ac:dyDescent="0.25">
      <c r="A18" s="1">
        <v>6</v>
      </c>
      <c r="B18" s="2" t="s">
        <v>10</v>
      </c>
      <c r="C18" s="1"/>
      <c r="D18" s="3">
        <f t="shared" si="2"/>
        <v>0</v>
      </c>
      <c r="E18" s="3">
        <f t="shared" ref="E18:J18" si="6">E24+E48</f>
        <v>0</v>
      </c>
      <c r="F18" s="3">
        <f t="shared" si="6"/>
        <v>0</v>
      </c>
      <c r="G18" s="3">
        <f t="shared" si="6"/>
        <v>0</v>
      </c>
      <c r="H18" s="3">
        <f t="shared" si="6"/>
        <v>0</v>
      </c>
      <c r="I18" s="3">
        <f t="shared" si="6"/>
        <v>0</v>
      </c>
      <c r="J18" s="3">
        <f t="shared" si="6"/>
        <v>0</v>
      </c>
      <c r="K18" s="1"/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</row>
    <row r="19" spans="1:18" ht="210" customHeight="1" x14ac:dyDescent="0.25">
      <c r="A19" s="1">
        <v>19</v>
      </c>
      <c r="B19" s="2" t="s">
        <v>37</v>
      </c>
      <c r="C19" s="7" t="s">
        <v>6</v>
      </c>
      <c r="D19" s="3">
        <f>D20+D21+D22+D24</f>
        <v>2378108.02464</v>
      </c>
      <c r="E19" s="3">
        <f>E20+E21+E22+E24</f>
        <v>502254.90463999996</v>
      </c>
      <c r="F19" s="3">
        <f t="shared" ref="F19:J19" si="7">F20+F21+F22+F24</f>
        <v>577646.63</v>
      </c>
      <c r="G19" s="3">
        <f t="shared" si="7"/>
        <v>291240.68000000005</v>
      </c>
      <c r="H19" s="3">
        <f t="shared" si="7"/>
        <v>335655.27</v>
      </c>
      <c r="I19" s="3">
        <f t="shared" si="7"/>
        <v>335655.27</v>
      </c>
      <c r="J19" s="3">
        <f t="shared" si="7"/>
        <v>335655.27</v>
      </c>
      <c r="K19" s="1" t="s">
        <v>21</v>
      </c>
    </row>
    <row r="20" spans="1:18" ht="15.75" customHeight="1" x14ac:dyDescent="0.25">
      <c r="A20" s="1">
        <v>20</v>
      </c>
      <c r="B20" s="2" t="s">
        <v>7</v>
      </c>
      <c r="C20" s="7"/>
      <c r="D20" s="3">
        <f t="shared" ref="D20:D24" si="8">SUM(E20:J20)</f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1"/>
    </row>
    <row r="21" spans="1:18" ht="15.75" customHeight="1" x14ac:dyDescent="0.25">
      <c r="A21" s="1">
        <v>21</v>
      </c>
      <c r="B21" s="2" t="s">
        <v>8</v>
      </c>
      <c r="C21" s="7"/>
      <c r="D21" s="3">
        <f t="shared" si="8"/>
        <v>67793</v>
      </c>
      <c r="E21" s="3">
        <f>E27+E33+E39</f>
        <v>67793</v>
      </c>
      <c r="F21" s="3">
        <f t="shared" ref="F21:J21" si="9">F27+F33+F39</f>
        <v>0</v>
      </c>
      <c r="G21" s="3">
        <f t="shared" si="9"/>
        <v>0</v>
      </c>
      <c r="H21" s="3">
        <f t="shared" si="9"/>
        <v>0</v>
      </c>
      <c r="I21" s="3">
        <f t="shared" si="9"/>
        <v>0</v>
      </c>
      <c r="J21" s="3">
        <f t="shared" si="9"/>
        <v>0</v>
      </c>
      <c r="K21" s="1"/>
    </row>
    <row r="22" spans="1:18" ht="15.75" customHeight="1" x14ac:dyDescent="0.25">
      <c r="A22" s="1">
        <v>22</v>
      </c>
      <c r="B22" s="2" t="s">
        <v>9</v>
      </c>
      <c r="C22" s="7"/>
      <c r="D22" s="3">
        <f t="shared" si="8"/>
        <v>2310315.02464</v>
      </c>
      <c r="E22" s="3">
        <f>E28+E34+E40</f>
        <v>434461.90463999996</v>
      </c>
      <c r="F22" s="3">
        <f t="shared" ref="F22:J22" si="10">F28+F34+F40</f>
        <v>577646.63</v>
      </c>
      <c r="G22" s="3">
        <f t="shared" si="10"/>
        <v>291240.68000000005</v>
      </c>
      <c r="H22" s="3">
        <f t="shared" si="10"/>
        <v>335655.27</v>
      </c>
      <c r="I22" s="3">
        <f t="shared" si="10"/>
        <v>335655.27</v>
      </c>
      <c r="J22" s="3">
        <f t="shared" si="10"/>
        <v>335655.27</v>
      </c>
      <c r="K22" s="1"/>
    </row>
    <row r="23" spans="1:18" ht="15" customHeight="1" x14ac:dyDescent="0.25">
      <c r="A23" s="1">
        <v>23</v>
      </c>
      <c r="B23" s="18" t="s">
        <v>19</v>
      </c>
      <c r="C23" s="7"/>
      <c r="D23" s="3">
        <f t="shared" si="8"/>
        <v>3217.2757499999998</v>
      </c>
      <c r="E23" s="3">
        <f>E29+E35+E41</f>
        <v>3217.2757499999998</v>
      </c>
      <c r="F23" s="3">
        <f t="shared" ref="F23:J23" si="11">F29+F35+F41</f>
        <v>0</v>
      </c>
      <c r="G23" s="3">
        <f t="shared" si="11"/>
        <v>0</v>
      </c>
      <c r="H23" s="3">
        <f t="shared" si="11"/>
        <v>0</v>
      </c>
      <c r="I23" s="3">
        <f t="shared" si="11"/>
        <v>0</v>
      </c>
      <c r="J23" s="3">
        <f t="shared" si="11"/>
        <v>0</v>
      </c>
      <c r="K23" s="1"/>
    </row>
    <row r="24" spans="1:18" ht="15.75" customHeight="1" x14ac:dyDescent="0.25">
      <c r="A24" s="1">
        <v>24</v>
      </c>
      <c r="B24" s="2" t="s">
        <v>10</v>
      </c>
      <c r="C24" s="7"/>
      <c r="D24" s="3">
        <f t="shared" si="8"/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1"/>
    </row>
    <row r="25" spans="1:18" ht="75" customHeight="1" x14ac:dyDescent="0.25">
      <c r="A25" s="1">
        <v>25</v>
      </c>
      <c r="B25" s="22" t="s">
        <v>26</v>
      </c>
      <c r="C25" s="7" t="s">
        <v>6</v>
      </c>
      <c r="D25" s="3">
        <f>D26+D27+D28+D30</f>
        <v>2286922.3216400002</v>
      </c>
      <c r="E25" s="3">
        <f>E26+E27+E28+E30</f>
        <v>456831.50163999997</v>
      </c>
      <c r="F25" s="3">
        <f t="shared" ref="F25:J25" si="12">F26+F27+F28+F30</f>
        <v>531884.32999999996</v>
      </c>
      <c r="G25" s="3">
        <f t="shared" si="12"/>
        <v>291240.68000000005</v>
      </c>
      <c r="H25" s="3">
        <f t="shared" si="12"/>
        <v>335655.27</v>
      </c>
      <c r="I25" s="3">
        <f t="shared" si="12"/>
        <v>335655.27</v>
      </c>
      <c r="J25" s="3">
        <f t="shared" si="12"/>
        <v>335655.27</v>
      </c>
      <c r="K25" s="1"/>
    </row>
    <row r="26" spans="1:18" ht="15.75" customHeight="1" x14ac:dyDescent="0.25">
      <c r="A26" s="1">
        <v>26</v>
      </c>
      <c r="B26" s="22" t="s">
        <v>7</v>
      </c>
      <c r="C26" s="7"/>
      <c r="D26" s="3">
        <f>SUM(E26:J26)</f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1"/>
    </row>
    <row r="27" spans="1:18" ht="15.75" customHeight="1" x14ac:dyDescent="0.25">
      <c r="A27" s="1">
        <v>27</v>
      </c>
      <c r="B27" s="22" t="s">
        <v>8</v>
      </c>
      <c r="C27" s="7"/>
      <c r="D27" s="3">
        <f>SUM(E27:J27)</f>
        <v>67793</v>
      </c>
      <c r="E27" s="3">
        <v>67793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1"/>
    </row>
    <row r="28" spans="1:18" ht="15.75" customHeight="1" x14ac:dyDescent="0.25">
      <c r="A28" s="1">
        <v>28</v>
      </c>
      <c r="B28" s="22" t="s">
        <v>9</v>
      </c>
      <c r="C28" s="7"/>
      <c r="D28" s="3">
        <f>SUM(E28:J28)</f>
        <v>2219129.3216400002</v>
      </c>
      <c r="E28" s="3">
        <f>31.5+431213.12889+E29-E34</f>
        <v>389038.50163999997</v>
      </c>
      <c r="F28" s="3">
        <f>36.34+577610.29-F34</f>
        <v>531884.32999999996</v>
      </c>
      <c r="G28" s="3">
        <f>36.34+291204.34-G34</f>
        <v>291240.68000000005</v>
      </c>
      <c r="H28" s="3">
        <f>36.34+335618.93-H34</f>
        <v>335655.27</v>
      </c>
      <c r="I28" s="3">
        <v>335655.27</v>
      </c>
      <c r="J28" s="3">
        <v>335655.27</v>
      </c>
      <c r="K28" s="1"/>
    </row>
    <row r="29" spans="1:18" ht="15" customHeight="1" x14ac:dyDescent="0.25">
      <c r="A29" s="1">
        <v>29</v>
      </c>
      <c r="B29" s="22" t="s">
        <v>19</v>
      </c>
      <c r="C29" s="7"/>
      <c r="D29" s="3">
        <f>SUM(E29:J29)</f>
        <v>3217.2757499999998</v>
      </c>
      <c r="E29" s="3">
        <v>3217.2757499999998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1"/>
    </row>
    <row r="30" spans="1:18" ht="15.75" customHeight="1" x14ac:dyDescent="0.25">
      <c r="A30" s="1">
        <v>30</v>
      </c>
      <c r="B30" s="22" t="s">
        <v>10</v>
      </c>
      <c r="C30" s="7"/>
      <c r="D30" s="3">
        <f>SUM(E30:J30)</f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1"/>
    </row>
    <row r="31" spans="1:18" ht="30" customHeight="1" x14ac:dyDescent="0.25">
      <c r="A31" s="1">
        <v>31</v>
      </c>
      <c r="B31" s="22" t="s">
        <v>24</v>
      </c>
      <c r="C31" s="7" t="s">
        <v>6</v>
      </c>
      <c r="D31" s="3">
        <f>D32+D33+D34+D36</f>
        <v>91185.703000000009</v>
      </c>
      <c r="E31" s="3">
        <f>E32+E33+E34+E36</f>
        <v>45423.402999999998</v>
      </c>
      <c r="F31" s="3">
        <f t="shared" ref="F31:J31" si="13">F32+F33+F34+F36</f>
        <v>45762.3</v>
      </c>
      <c r="G31" s="3">
        <f t="shared" si="13"/>
        <v>0</v>
      </c>
      <c r="H31" s="3">
        <f t="shared" si="13"/>
        <v>0</v>
      </c>
      <c r="I31" s="3">
        <f t="shared" si="13"/>
        <v>0</v>
      </c>
      <c r="J31" s="3">
        <f t="shared" si="13"/>
        <v>0</v>
      </c>
      <c r="K31" s="1"/>
    </row>
    <row r="32" spans="1:18" ht="15.75" customHeight="1" x14ac:dyDescent="0.25">
      <c r="A32" s="1">
        <v>32</v>
      </c>
      <c r="B32" s="22" t="s">
        <v>7</v>
      </c>
      <c r="C32" s="7"/>
      <c r="D32" s="3">
        <f>SUM(E32:J32)</f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1"/>
    </row>
    <row r="33" spans="1:11" ht="15.75" customHeight="1" x14ac:dyDescent="0.25">
      <c r="A33" s="1">
        <v>33</v>
      </c>
      <c r="B33" s="22" t="s">
        <v>8</v>
      </c>
      <c r="C33" s="7"/>
      <c r="D33" s="3">
        <f>SUM(E33:J33)</f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1"/>
    </row>
    <row r="34" spans="1:11" ht="15.75" customHeight="1" x14ac:dyDescent="0.25">
      <c r="A34" s="1">
        <v>34</v>
      </c>
      <c r="B34" s="22" t="s">
        <v>9</v>
      </c>
      <c r="C34" s="7"/>
      <c r="D34" s="3">
        <f>SUM(E34:J34)</f>
        <v>91185.703000000009</v>
      </c>
      <c r="E34" s="3">
        <v>45423.402999999998</v>
      </c>
      <c r="F34" s="3">
        <v>45762.3</v>
      </c>
      <c r="G34" s="3">
        <v>0</v>
      </c>
      <c r="H34" s="3">
        <v>0</v>
      </c>
      <c r="I34" s="3">
        <v>0</v>
      </c>
      <c r="J34" s="3">
        <v>0</v>
      </c>
      <c r="K34" s="1"/>
    </row>
    <row r="35" spans="1:11" ht="15" customHeight="1" x14ac:dyDescent="0.25">
      <c r="A35" s="1">
        <v>35</v>
      </c>
      <c r="B35" s="22" t="s">
        <v>19</v>
      </c>
      <c r="C35" s="7"/>
      <c r="D35" s="3">
        <f>SUM(E35:J35)</f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1"/>
    </row>
    <row r="36" spans="1:11" ht="15.75" customHeight="1" x14ac:dyDescent="0.25">
      <c r="A36" s="1">
        <v>36</v>
      </c>
      <c r="B36" s="22" t="s">
        <v>10</v>
      </c>
      <c r="C36" s="7"/>
      <c r="D36" s="3">
        <f>SUM(E36:J36)</f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1"/>
    </row>
    <row r="37" spans="1:11" ht="45" customHeight="1" x14ac:dyDescent="0.25">
      <c r="A37" s="1">
        <v>37</v>
      </c>
      <c r="B37" s="22" t="s">
        <v>25</v>
      </c>
      <c r="C37" s="7" t="s">
        <v>6</v>
      </c>
      <c r="D37" s="3">
        <f>D38+D39+D40+D42</f>
        <v>0</v>
      </c>
      <c r="E37" s="3">
        <f>E38+E39+E40+E42</f>
        <v>0</v>
      </c>
      <c r="F37" s="3">
        <f t="shared" ref="F37:J37" si="14">F38+F39+F40+F42</f>
        <v>0</v>
      </c>
      <c r="G37" s="3">
        <f t="shared" si="14"/>
        <v>0</v>
      </c>
      <c r="H37" s="3">
        <f t="shared" si="14"/>
        <v>0</v>
      </c>
      <c r="I37" s="3">
        <f t="shared" si="14"/>
        <v>0</v>
      </c>
      <c r="J37" s="3">
        <f t="shared" si="14"/>
        <v>0</v>
      </c>
      <c r="K37" s="1"/>
    </row>
    <row r="38" spans="1:11" ht="15.75" customHeight="1" x14ac:dyDescent="0.25">
      <c r="A38" s="1">
        <v>38</v>
      </c>
      <c r="B38" s="22" t="s">
        <v>7</v>
      </c>
      <c r="C38" s="7"/>
      <c r="D38" s="3">
        <f>SUM(E38:J38)</f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1"/>
    </row>
    <row r="39" spans="1:11" ht="15.75" customHeight="1" x14ac:dyDescent="0.25">
      <c r="A39" s="1">
        <v>39</v>
      </c>
      <c r="B39" s="22" t="s">
        <v>8</v>
      </c>
      <c r="C39" s="7"/>
      <c r="D39" s="3">
        <f>SUM(E39:J39)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1"/>
    </row>
    <row r="40" spans="1:11" ht="15.75" customHeight="1" x14ac:dyDescent="0.25">
      <c r="A40" s="1">
        <v>40</v>
      </c>
      <c r="B40" s="22" t="s">
        <v>9</v>
      </c>
      <c r="C40" s="7"/>
      <c r="D40" s="3">
        <f>SUM(E40:J40)</f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1"/>
    </row>
    <row r="41" spans="1:11" ht="15" customHeight="1" x14ac:dyDescent="0.25">
      <c r="A41" s="1">
        <v>41</v>
      </c>
      <c r="B41" s="22" t="s">
        <v>19</v>
      </c>
      <c r="C41" s="7"/>
      <c r="D41" s="3">
        <f>SUM(E41:J41)</f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1"/>
    </row>
    <row r="42" spans="1:11" ht="15.75" customHeight="1" x14ac:dyDescent="0.25">
      <c r="A42" s="1">
        <v>42</v>
      </c>
      <c r="B42" s="22" t="s">
        <v>10</v>
      </c>
      <c r="C42" s="7"/>
      <c r="D42" s="3">
        <f>SUM(E42:J42)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1"/>
    </row>
    <row r="43" spans="1:11" ht="90" customHeight="1" x14ac:dyDescent="0.25">
      <c r="A43" s="1">
        <v>43</v>
      </c>
      <c r="B43" s="2" t="s">
        <v>23</v>
      </c>
      <c r="C43" s="7" t="s">
        <v>6</v>
      </c>
      <c r="D43" s="3">
        <f>D44+D45+D46+D48</f>
        <v>399848.06961999997</v>
      </c>
      <c r="E43" s="3">
        <f>E44+E45+E46+E48</f>
        <v>39517.579619999997</v>
      </c>
      <c r="F43" s="3">
        <f t="shared" ref="F43:J43" si="15">F44+F45+F46+F48</f>
        <v>42010</v>
      </c>
      <c r="G43" s="3">
        <f t="shared" si="15"/>
        <v>76280.37</v>
      </c>
      <c r="H43" s="3">
        <f t="shared" si="15"/>
        <v>80680.039999999994</v>
      </c>
      <c r="I43" s="3">
        <f t="shared" si="15"/>
        <v>80680.039999999994</v>
      </c>
      <c r="J43" s="3">
        <f t="shared" si="15"/>
        <v>80680.039999999994</v>
      </c>
      <c r="K43" s="1" t="s">
        <v>22</v>
      </c>
    </row>
    <row r="44" spans="1:11" ht="15.75" customHeight="1" x14ac:dyDescent="0.25">
      <c r="A44" s="1">
        <v>44</v>
      </c>
      <c r="B44" s="2" t="s">
        <v>7</v>
      </c>
      <c r="C44" s="7"/>
      <c r="D44" s="3">
        <f>SUM(E44:J44)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1"/>
    </row>
    <row r="45" spans="1:11" ht="15.75" customHeight="1" x14ac:dyDescent="0.25">
      <c r="A45" s="1">
        <v>45</v>
      </c>
      <c r="B45" s="2" t="s">
        <v>8</v>
      </c>
      <c r="C45" s="7"/>
      <c r="D45" s="3">
        <f>SUM(E45:J45)</f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1"/>
    </row>
    <row r="46" spans="1:11" ht="15.75" customHeight="1" x14ac:dyDescent="0.25">
      <c r="A46" s="1">
        <v>46</v>
      </c>
      <c r="B46" s="2" t="s">
        <v>9</v>
      </c>
      <c r="C46" s="7"/>
      <c r="D46" s="3">
        <f>SUM(E46:J46)</f>
        <v>399848.06961999997</v>
      </c>
      <c r="E46" s="3">
        <v>39517.579619999997</v>
      </c>
      <c r="F46" s="3">
        <v>42010</v>
      </c>
      <c r="G46" s="3">
        <v>76280.37</v>
      </c>
      <c r="H46" s="3">
        <v>80680.039999999994</v>
      </c>
      <c r="I46" s="3">
        <v>80680.039999999994</v>
      </c>
      <c r="J46" s="3">
        <v>80680.039999999994</v>
      </c>
      <c r="K46" s="1"/>
    </row>
    <row r="47" spans="1:11" ht="15" customHeight="1" x14ac:dyDescent="0.25">
      <c r="A47" s="1">
        <v>47</v>
      </c>
      <c r="B47" s="18" t="s">
        <v>19</v>
      </c>
      <c r="C47" s="7"/>
      <c r="D47" s="3">
        <f>SUM(E47:J47)</f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1"/>
    </row>
    <row r="48" spans="1:11" ht="15.75" customHeight="1" x14ac:dyDescent="0.25">
      <c r="A48" s="1">
        <v>48</v>
      </c>
      <c r="B48" s="2" t="s">
        <v>10</v>
      </c>
      <c r="C48" s="7"/>
      <c r="D48" s="3">
        <f>SUM(E48:J48)</f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1"/>
    </row>
    <row r="49" spans="1:12" ht="15.75" customHeight="1" x14ac:dyDescent="0.25">
      <c r="A49" s="4"/>
      <c r="B49" s="5"/>
      <c r="C49" s="4"/>
      <c r="D49" s="6"/>
      <c r="E49" s="6"/>
      <c r="F49" s="6"/>
      <c r="G49" s="6"/>
      <c r="H49" s="6"/>
      <c r="I49" s="6"/>
      <c r="J49" s="6"/>
      <c r="K49" s="4"/>
    </row>
    <row r="50" spans="1:12" x14ac:dyDescent="0.2">
      <c r="A50" s="24" t="s">
        <v>27</v>
      </c>
      <c r="B50" s="25"/>
      <c r="C50" s="25"/>
      <c r="D50" s="25"/>
      <c r="E50" s="25"/>
      <c r="F50" s="25"/>
      <c r="G50" s="25"/>
      <c r="H50" s="25"/>
      <c r="I50" s="25"/>
      <c r="J50" s="6"/>
      <c r="K50" s="6"/>
      <c r="L50" s="6"/>
    </row>
    <row r="51" spans="1:12" x14ac:dyDescent="0.25">
      <c r="A51" s="34" t="s">
        <v>28</v>
      </c>
      <c r="B51" s="34"/>
      <c r="C51" s="34"/>
      <c r="D51" s="34"/>
      <c r="E51" s="34"/>
      <c r="F51" s="34"/>
      <c r="G51" s="34"/>
      <c r="H51" s="34"/>
      <c r="I51" s="34"/>
      <c r="J51" s="34"/>
      <c r="K51" s="30"/>
      <c r="L51" s="30"/>
    </row>
    <row r="52" spans="1:12" ht="15" customHeight="1" x14ac:dyDescent="0.25">
      <c r="A52" s="33" t="s">
        <v>36</v>
      </c>
      <c r="B52" s="33"/>
      <c r="C52" s="33"/>
      <c r="D52" s="33"/>
      <c r="E52" s="33"/>
      <c r="F52" s="33"/>
      <c r="G52" s="33"/>
      <c r="H52" s="33"/>
      <c r="I52" s="33"/>
      <c r="J52" s="33"/>
      <c r="K52" s="31"/>
      <c r="L52" s="31"/>
    </row>
    <row r="53" spans="1:12" x14ac:dyDescent="0.25">
      <c r="A53" s="34" t="s">
        <v>39</v>
      </c>
      <c r="B53" s="34"/>
      <c r="C53" s="34"/>
      <c r="D53" s="34"/>
      <c r="E53" s="34"/>
      <c r="F53" s="34"/>
      <c r="G53" s="34"/>
      <c r="H53" s="34"/>
      <c r="I53" s="34"/>
      <c r="J53" s="34"/>
      <c r="K53" s="30"/>
      <c r="L53" s="30"/>
    </row>
    <row r="54" spans="1:12" x14ac:dyDescent="0.2">
      <c r="A54" s="26"/>
      <c r="B54" s="27"/>
      <c r="C54" s="27"/>
      <c r="D54" s="27"/>
      <c r="E54" s="27"/>
      <c r="F54" s="27"/>
      <c r="G54" s="28"/>
      <c r="H54" s="28"/>
      <c r="I54" s="28"/>
    </row>
    <row r="55" spans="1:12" ht="40.5" customHeight="1" x14ac:dyDescent="0.25">
      <c r="A55" s="37" t="s">
        <v>1</v>
      </c>
      <c r="B55" s="37" t="s">
        <v>2</v>
      </c>
      <c r="C55" s="37"/>
      <c r="D55" s="37"/>
      <c r="E55" s="37"/>
      <c r="F55" s="37"/>
      <c r="G55" s="43" t="s">
        <v>4</v>
      </c>
      <c r="H55" s="45" t="s">
        <v>32</v>
      </c>
      <c r="I55" s="46"/>
      <c r="J55" s="47"/>
    </row>
    <row r="56" spans="1:12" ht="40.5" customHeight="1" x14ac:dyDescent="0.25">
      <c r="A56" s="37"/>
      <c r="B56" s="37"/>
      <c r="C56" s="37"/>
      <c r="D56" s="37"/>
      <c r="E56" s="37"/>
      <c r="F56" s="37"/>
      <c r="G56" s="44"/>
      <c r="H56" s="29" t="s">
        <v>29</v>
      </c>
      <c r="I56" s="29" t="s">
        <v>30</v>
      </c>
      <c r="J56" s="29" t="s">
        <v>31</v>
      </c>
    </row>
    <row r="57" spans="1:12" x14ac:dyDescent="0.25">
      <c r="A57" s="9">
        <v>1</v>
      </c>
      <c r="B57" s="53">
        <v>2</v>
      </c>
      <c r="C57" s="53"/>
      <c r="D57" s="53"/>
      <c r="E57" s="53"/>
      <c r="F57" s="53"/>
      <c r="G57" s="10">
        <v>3</v>
      </c>
      <c r="H57" s="10">
        <v>4</v>
      </c>
      <c r="I57" s="9">
        <v>5</v>
      </c>
      <c r="J57" s="9">
        <v>6</v>
      </c>
    </row>
    <row r="58" spans="1:12" x14ac:dyDescent="0.25">
      <c r="A58" s="1">
        <v>1</v>
      </c>
      <c r="B58" s="51" t="s">
        <v>33</v>
      </c>
      <c r="C58" s="51"/>
      <c r="D58" s="51"/>
      <c r="E58" s="51"/>
      <c r="F58" s="51"/>
      <c r="G58" s="23"/>
      <c r="H58" s="3">
        <f>F13</f>
        <v>619656.63</v>
      </c>
      <c r="I58" s="3">
        <f t="shared" ref="I58:J58" si="16">ROUND(I59+I60+I61+I63,2)</f>
        <v>150475.25</v>
      </c>
      <c r="J58" s="3">
        <f t="shared" si="16"/>
        <v>293948.83</v>
      </c>
    </row>
    <row r="59" spans="1:12" x14ac:dyDescent="0.25">
      <c r="A59" s="1">
        <v>2</v>
      </c>
      <c r="B59" s="51" t="s">
        <v>7</v>
      </c>
      <c r="C59" s="51"/>
      <c r="D59" s="51"/>
      <c r="E59" s="51"/>
      <c r="F59" s="51"/>
      <c r="G59" s="1"/>
      <c r="H59" s="3">
        <f t="shared" ref="H59:H93" si="17">F14</f>
        <v>0</v>
      </c>
      <c r="I59" s="3">
        <f t="shared" ref="I59:J59" si="18">I65+I89</f>
        <v>0</v>
      </c>
      <c r="J59" s="3">
        <f t="shared" si="18"/>
        <v>0</v>
      </c>
    </row>
    <row r="60" spans="1:12" x14ac:dyDescent="0.25">
      <c r="A60" s="1">
        <v>3</v>
      </c>
      <c r="B60" s="51" t="s">
        <v>8</v>
      </c>
      <c r="C60" s="51"/>
      <c r="D60" s="51"/>
      <c r="E60" s="51"/>
      <c r="F60" s="51"/>
      <c r="G60" s="1"/>
      <c r="H60" s="3">
        <f t="shared" si="17"/>
        <v>0</v>
      </c>
      <c r="I60" s="3">
        <f t="shared" ref="I60:J60" si="19">I66+I90</f>
        <v>0</v>
      </c>
      <c r="J60" s="3">
        <f t="shared" si="19"/>
        <v>0</v>
      </c>
    </row>
    <row r="61" spans="1:12" x14ac:dyDescent="0.25">
      <c r="A61" s="1">
        <v>4</v>
      </c>
      <c r="B61" s="51" t="s">
        <v>9</v>
      </c>
      <c r="C61" s="51"/>
      <c r="D61" s="51"/>
      <c r="E61" s="51"/>
      <c r="F61" s="51"/>
      <c r="G61" s="1"/>
      <c r="H61" s="3">
        <f t="shared" si="17"/>
        <v>619656.63</v>
      </c>
      <c r="I61" s="3">
        <f t="shared" ref="I61:J61" si="20">ROUND(I67+I91,2)</f>
        <v>150475.25</v>
      </c>
      <c r="J61" s="3">
        <f t="shared" si="20"/>
        <v>293948.83</v>
      </c>
    </row>
    <row r="62" spans="1:12" x14ac:dyDescent="0.25">
      <c r="A62" s="1">
        <v>5</v>
      </c>
      <c r="B62" s="51" t="s">
        <v>19</v>
      </c>
      <c r="C62" s="51"/>
      <c r="D62" s="51"/>
      <c r="E62" s="51"/>
      <c r="F62" s="51"/>
      <c r="G62" s="1"/>
      <c r="H62" s="3">
        <f t="shared" si="17"/>
        <v>0</v>
      </c>
      <c r="I62" s="3">
        <f t="shared" ref="I62:J62" si="21">I68+I92</f>
        <v>0</v>
      </c>
      <c r="J62" s="3">
        <f t="shared" si="21"/>
        <v>0</v>
      </c>
    </row>
    <row r="63" spans="1:12" x14ac:dyDescent="0.25">
      <c r="A63" s="1">
        <v>6</v>
      </c>
      <c r="B63" s="51" t="s">
        <v>10</v>
      </c>
      <c r="C63" s="51"/>
      <c r="D63" s="51"/>
      <c r="E63" s="51"/>
      <c r="F63" s="51"/>
      <c r="G63" s="1"/>
      <c r="H63" s="3">
        <f t="shared" si="17"/>
        <v>0</v>
      </c>
      <c r="I63" s="3">
        <f t="shared" ref="I63:J63" si="22">I69+I93</f>
        <v>0</v>
      </c>
      <c r="J63" s="3">
        <f t="shared" si="22"/>
        <v>0</v>
      </c>
    </row>
    <row r="64" spans="1:12" ht="105" customHeight="1" x14ac:dyDescent="0.25">
      <c r="A64" s="1">
        <v>7</v>
      </c>
      <c r="B64" s="48" t="s">
        <v>38</v>
      </c>
      <c r="C64" s="49"/>
      <c r="D64" s="49"/>
      <c r="E64" s="49"/>
      <c r="F64" s="50"/>
      <c r="G64" s="1" t="s">
        <v>21</v>
      </c>
      <c r="H64" s="3">
        <f t="shared" si="17"/>
        <v>577646.63</v>
      </c>
      <c r="I64" s="3">
        <f t="shared" ref="I64:J64" si="23">I65+I66+I67+I69</f>
        <v>132971.08249999999</v>
      </c>
      <c r="J64" s="3">
        <f t="shared" si="23"/>
        <v>265942.16499999998</v>
      </c>
    </row>
    <row r="65" spans="1:10" x14ac:dyDescent="0.25">
      <c r="A65" s="1">
        <v>8</v>
      </c>
      <c r="B65" s="51" t="s">
        <v>7</v>
      </c>
      <c r="C65" s="51"/>
      <c r="D65" s="51"/>
      <c r="E65" s="51"/>
      <c r="F65" s="51"/>
      <c r="G65" s="1"/>
      <c r="H65" s="3">
        <f t="shared" si="17"/>
        <v>0</v>
      </c>
      <c r="I65" s="3">
        <v>0</v>
      </c>
      <c r="J65" s="3">
        <v>0</v>
      </c>
    </row>
    <row r="66" spans="1:10" x14ac:dyDescent="0.25">
      <c r="A66" s="1">
        <v>9</v>
      </c>
      <c r="B66" s="51" t="s">
        <v>8</v>
      </c>
      <c r="C66" s="51"/>
      <c r="D66" s="51"/>
      <c r="E66" s="51"/>
      <c r="F66" s="51"/>
      <c r="G66" s="1"/>
      <c r="H66" s="3">
        <f t="shared" si="17"/>
        <v>0</v>
      </c>
      <c r="I66" s="3">
        <f t="shared" ref="I66:J66" si="24">I72+I78+I84</f>
        <v>0</v>
      </c>
      <c r="J66" s="3">
        <f t="shared" si="24"/>
        <v>0</v>
      </c>
    </row>
    <row r="67" spans="1:10" x14ac:dyDescent="0.25">
      <c r="A67" s="1">
        <v>10</v>
      </c>
      <c r="B67" s="51" t="s">
        <v>9</v>
      </c>
      <c r="C67" s="51"/>
      <c r="D67" s="51"/>
      <c r="E67" s="51"/>
      <c r="F67" s="51"/>
      <c r="G67" s="1"/>
      <c r="H67" s="3">
        <f t="shared" si="17"/>
        <v>577646.63</v>
      </c>
      <c r="I67" s="3">
        <f t="shared" ref="I67:J67" si="25">I73+I79+I85</f>
        <v>132971.08249999999</v>
      </c>
      <c r="J67" s="3">
        <f t="shared" si="25"/>
        <v>265942.16499999998</v>
      </c>
    </row>
    <row r="68" spans="1:10" x14ac:dyDescent="0.25">
      <c r="A68" s="1">
        <v>11</v>
      </c>
      <c r="B68" s="51" t="s">
        <v>19</v>
      </c>
      <c r="C68" s="51"/>
      <c r="D68" s="51"/>
      <c r="E68" s="51"/>
      <c r="F68" s="51"/>
      <c r="G68" s="1"/>
      <c r="H68" s="3">
        <f t="shared" si="17"/>
        <v>0</v>
      </c>
      <c r="I68" s="3">
        <f t="shared" ref="I68:J68" si="26">I74+I80+I86</f>
        <v>0</v>
      </c>
      <c r="J68" s="3">
        <f t="shared" si="26"/>
        <v>0</v>
      </c>
    </row>
    <row r="69" spans="1:10" x14ac:dyDescent="0.25">
      <c r="A69" s="1">
        <v>12</v>
      </c>
      <c r="B69" s="52" t="s">
        <v>10</v>
      </c>
      <c r="C69" s="52"/>
      <c r="D69" s="52"/>
      <c r="E69" s="52"/>
      <c r="F69" s="52"/>
      <c r="G69" s="1"/>
      <c r="H69" s="3">
        <f t="shared" si="17"/>
        <v>0</v>
      </c>
      <c r="I69" s="3">
        <v>0</v>
      </c>
      <c r="J69" s="3">
        <v>0</v>
      </c>
    </row>
    <row r="70" spans="1:10" ht="45" customHeight="1" x14ac:dyDescent="0.25">
      <c r="A70" s="1">
        <v>13</v>
      </c>
      <c r="B70" s="51" t="s">
        <v>26</v>
      </c>
      <c r="C70" s="51"/>
      <c r="D70" s="51"/>
      <c r="E70" s="51"/>
      <c r="F70" s="51"/>
      <c r="G70" s="1"/>
      <c r="H70" s="3">
        <f t="shared" si="17"/>
        <v>531884.32999999996</v>
      </c>
      <c r="I70" s="3">
        <f t="shared" ref="I70:J70" si="27">I71+I72+I73+I75</f>
        <v>132971.08249999999</v>
      </c>
      <c r="J70" s="3">
        <f t="shared" si="27"/>
        <v>265942.16499999998</v>
      </c>
    </row>
    <row r="71" spans="1:10" x14ac:dyDescent="0.25">
      <c r="A71" s="1">
        <v>14</v>
      </c>
      <c r="B71" s="51" t="s">
        <v>7</v>
      </c>
      <c r="C71" s="51"/>
      <c r="D71" s="51"/>
      <c r="E71" s="51"/>
      <c r="F71" s="51"/>
      <c r="G71" s="1"/>
      <c r="H71" s="3">
        <f t="shared" si="17"/>
        <v>0</v>
      </c>
      <c r="I71" s="3">
        <v>0</v>
      </c>
      <c r="J71" s="3">
        <v>0</v>
      </c>
    </row>
    <row r="72" spans="1:10" x14ac:dyDescent="0.25">
      <c r="A72" s="1">
        <v>15</v>
      </c>
      <c r="B72" s="51" t="s">
        <v>8</v>
      </c>
      <c r="C72" s="51"/>
      <c r="D72" s="51"/>
      <c r="E72" s="51"/>
      <c r="F72" s="51"/>
      <c r="G72" s="1"/>
      <c r="H72" s="3">
        <f t="shared" si="17"/>
        <v>0</v>
      </c>
      <c r="I72" s="3">
        <v>0</v>
      </c>
      <c r="J72" s="3">
        <v>0</v>
      </c>
    </row>
    <row r="73" spans="1:10" x14ac:dyDescent="0.25">
      <c r="A73" s="1">
        <v>16</v>
      </c>
      <c r="B73" s="51" t="s">
        <v>9</v>
      </c>
      <c r="C73" s="51"/>
      <c r="D73" s="51"/>
      <c r="E73" s="51"/>
      <c r="F73" s="51"/>
      <c r="G73" s="1"/>
      <c r="H73" s="3">
        <f t="shared" si="17"/>
        <v>531884.32999999996</v>
      </c>
      <c r="I73" s="3">
        <f>H73/12*3</f>
        <v>132971.08249999999</v>
      </c>
      <c r="J73" s="3">
        <f>H73/12*6</f>
        <v>265942.16499999998</v>
      </c>
    </row>
    <row r="74" spans="1:10" x14ac:dyDescent="0.25">
      <c r="A74" s="1">
        <v>17</v>
      </c>
      <c r="B74" s="51" t="s">
        <v>19</v>
      </c>
      <c r="C74" s="51"/>
      <c r="D74" s="51"/>
      <c r="E74" s="51"/>
      <c r="F74" s="51"/>
      <c r="G74" s="1"/>
      <c r="H74" s="3">
        <f t="shared" si="17"/>
        <v>0</v>
      </c>
      <c r="I74" s="3">
        <v>0</v>
      </c>
      <c r="J74" s="3">
        <v>0</v>
      </c>
    </row>
    <row r="75" spans="1:10" x14ac:dyDescent="0.25">
      <c r="A75" s="1">
        <v>18</v>
      </c>
      <c r="B75" s="52" t="s">
        <v>10</v>
      </c>
      <c r="C75" s="52"/>
      <c r="D75" s="52"/>
      <c r="E75" s="52"/>
      <c r="F75" s="52"/>
      <c r="G75" s="1"/>
      <c r="H75" s="3">
        <f t="shared" si="17"/>
        <v>0</v>
      </c>
      <c r="I75" s="3">
        <v>0</v>
      </c>
      <c r="J75" s="3">
        <v>0</v>
      </c>
    </row>
    <row r="76" spans="1:10" x14ac:dyDescent="0.25">
      <c r="A76" s="1">
        <v>19</v>
      </c>
      <c r="B76" s="51" t="s">
        <v>24</v>
      </c>
      <c r="C76" s="51"/>
      <c r="D76" s="51"/>
      <c r="E76" s="51"/>
      <c r="F76" s="51"/>
      <c r="G76" s="1"/>
      <c r="H76" s="3">
        <f t="shared" si="17"/>
        <v>45762.3</v>
      </c>
      <c r="I76" s="3">
        <f t="shared" ref="I76:J76" si="28">I77+I78+I79+I81</f>
        <v>0</v>
      </c>
      <c r="J76" s="3">
        <f t="shared" si="28"/>
        <v>0</v>
      </c>
    </row>
    <row r="77" spans="1:10" x14ac:dyDescent="0.25">
      <c r="A77" s="1">
        <v>20</v>
      </c>
      <c r="B77" s="51" t="s">
        <v>7</v>
      </c>
      <c r="C77" s="51"/>
      <c r="D77" s="51"/>
      <c r="E77" s="51"/>
      <c r="F77" s="51"/>
      <c r="G77" s="1"/>
      <c r="H77" s="3">
        <f t="shared" si="17"/>
        <v>0</v>
      </c>
      <c r="I77" s="3">
        <v>0</v>
      </c>
      <c r="J77" s="3">
        <v>0</v>
      </c>
    </row>
    <row r="78" spans="1:10" x14ac:dyDescent="0.25">
      <c r="A78" s="1">
        <v>21</v>
      </c>
      <c r="B78" s="51" t="s">
        <v>8</v>
      </c>
      <c r="C78" s="51"/>
      <c r="D78" s="51"/>
      <c r="E78" s="51"/>
      <c r="F78" s="51"/>
      <c r="G78" s="1"/>
      <c r="H78" s="3">
        <f t="shared" si="17"/>
        <v>0</v>
      </c>
      <c r="I78" s="3">
        <v>0</v>
      </c>
      <c r="J78" s="3">
        <v>0</v>
      </c>
    </row>
    <row r="79" spans="1:10" x14ac:dyDescent="0.25">
      <c r="A79" s="1">
        <v>22</v>
      </c>
      <c r="B79" s="51" t="s">
        <v>9</v>
      </c>
      <c r="C79" s="51"/>
      <c r="D79" s="51"/>
      <c r="E79" s="51"/>
      <c r="F79" s="51"/>
      <c r="G79" s="1"/>
      <c r="H79" s="3">
        <f t="shared" si="17"/>
        <v>45762.3</v>
      </c>
      <c r="I79" s="3">
        <v>0</v>
      </c>
      <c r="J79" s="3">
        <v>0</v>
      </c>
    </row>
    <row r="80" spans="1:10" x14ac:dyDescent="0.25">
      <c r="A80" s="1">
        <v>23</v>
      </c>
      <c r="B80" s="51" t="s">
        <v>19</v>
      </c>
      <c r="C80" s="51"/>
      <c r="D80" s="51"/>
      <c r="E80" s="51"/>
      <c r="F80" s="51"/>
      <c r="G80" s="1"/>
      <c r="H80" s="3">
        <f t="shared" si="17"/>
        <v>0</v>
      </c>
      <c r="I80" s="3">
        <v>0</v>
      </c>
      <c r="J80" s="3">
        <v>0</v>
      </c>
    </row>
    <row r="81" spans="1:10" x14ac:dyDescent="0.25">
      <c r="A81" s="1">
        <v>24</v>
      </c>
      <c r="B81" s="52" t="s">
        <v>10</v>
      </c>
      <c r="C81" s="52"/>
      <c r="D81" s="52"/>
      <c r="E81" s="52"/>
      <c r="F81" s="52"/>
      <c r="G81" s="1"/>
      <c r="H81" s="3">
        <f t="shared" si="17"/>
        <v>0</v>
      </c>
      <c r="I81" s="3">
        <v>0</v>
      </c>
      <c r="J81" s="3">
        <v>0</v>
      </c>
    </row>
    <row r="82" spans="1:10" ht="30" customHeight="1" x14ac:dyDescent="0.25">
      <c r="A82" s="1">
        <v>25</v>
      </c>
      <c r="B82" s="51" t="s">
        <v>25</v>
      </c>
      <c r="C82" s="51"/>
      <c r="D82" s="51"/>
      <c r="E82" s="51"/>
      <c r="F82" s="51"/>
      <c r="G82" s="1"/>
      <c r="H82" s="3">
        <f t="shared" si="17"/>
        <v>0</v>
      </c>
      <c r="I82" s="3">
        <f t="shared" ref="I82:J82" si="29">I83+I84+I85+I87</f>
        <v>0</v>
      </c>
      <c r="J82" s="3">
        <f t="shared" si="29"/>
        <v>0</v>
      </c>
    </row>
    <row r="83" spans="1:10" x14ac:dyDescent="0.25">
      <c r="A83" s="1">
        <v>26</v>
      </c>
      <c r="B83" s="51" t="s">
        <v>7</v>
      </c>
      <c r="C83" s="51"/>
      <c r="D83" s="51"/>
      <c r="E83" s="51"/>
      <c r="F83" s="51"/>
      <c r="G83" s="1"/>
      <c r="H83" s="3">
        <f t="shared" si="17"/>
        <v>0</v>
      </c>
      <c r="I83" s="3">
        <v>0</v>
      </c>
      <c r="J83" s="3">
        <v>0</v>
      </c>
    </row>
    <row r="84" spans="1:10" x14ac:dyDescent="0.25">
      <c r="A84" s="1">
        <v>27</v>
      </c>
      <c r="B84" s="51" t="s">
        <v>8</v>
      </c>
      <c r="C84" s="51"/>
      <c r="D84" s="51"/>
      <c r="E84" s="51"/>
      <c r="F84" s="51"/>
      <c r="G84" s="1"/>
      <c r="H84" s="3">
        <f t="shared" si="17"/>
        <v>0</v>
      </c>
      <c r="I84" s="3">
        <v>0</v>
      </c>
      <c r="J84" s="3">
        <v>0</v>
      </c>
    </row>
    <row r="85" spans="1:10" x14ac:dyDescent="0.25">
      <c r="A85" s="1">
        <v>28</v>
      </c>
      <c r="B85" s="51" t="s">
        <v>9</v>
      </c>
      <c r="C85" s="51"/>
      <c r="D85" s="51"/>
      <c r="E85" s="51"/>
      <c r="F85" s="51"/>
      <c r="G85" s="1"/>
      <c r="H85" s="3">
        <f t="shared" si="17"/>
        <v>0</v>
      </c>
      <c r="I85" s="3">
        <v>0</v>
      </c>
      <c r="J85" s="3">
        <v>0</v>
      </c>
    </row>
    <row r="86" spans="1:10" x14ac:dyDescent="0.25">
      <c r="A86" s="1">
        <v>29</v>
      </c>
      <c r="B86" s="51" t="s">
        <v>19</v>
      </c>
      <c r="C86" s="51"/>
      <c r="D86" s="51"/>
      <c r="E86" s="51"/>
      <c r="F86" s="51"/>
      <c r="G86" s="1"/>
      <c r="H86" s="3">
        <f t="shared" si="17"/>
        <v>0</v>
      </c>
      <c r="I86" s="3">
        <v>0</v>
      </c>
      <c r="J86" s="3">
        <v>0</v>
      </c>
    </row>
    <row r="87" spans="1:10" x14ac:dyDescent="0.25">
      <c r="A87" s="1">
        <v>30</v>
      </c>
      <c r="B87" s="51" t="s">
        <v>10</v>
      </c>
      <c r="C87" s="51"/>
      <c r="D87" s="51"/>
      <c r="E87" s="51"/>
      <c r="F87" s="51"/>
      <c r="G87" s="1"/>
      <c r="H87" s="3">
        <f t="shared" si="17"/>
        <v>0</v>
      </c>
      <c r="I87" s="3">
        <v>0</v>
      </c>
      <c r="J87" s="3">
        <v>0</v>
      </c>
    </row>
    <row r="88" spans="1:10" ht="45" customHeight="1" x14ac:dyDescent="0.25">
      <c r="A88" s="1">
        <v>31</v>
      </c>
      <c r="B88" s="51" t="s">
        <v>23</v>
      </c>
      <c r="C88" s="51"/>
      <c r="D88" s="51"/>
      <c r="E88" s="51"/>
      <c r="F88" s="51"/>
      <c r="G88" s="1" t="s">
        <v>22</v>
      </c>
      <c r="H88" s="3">
        <f t="shared" si="17"/>
        <v>42010</v>
      </c>
      <c r="I88" s="3">
        <f t="shared" ref="I88:J88" si="30">I89+I90+I91+I93</f>
        <v>17504.166666666668</v>
      </c>
      <c r="J88" s="3">
        <f t="shared" si="30"/>
        <v>28006.666666666668</v>
      </c>
    </row>
    <row r="89" spans="1:10" x14ac:dyDescent="0.25">
      <c r="A89" s="1">
        <v>32</v>
      </c>
      <c r="B89" s="51" t="s">
        <v>7</v>
      </c>
      <c r="C89" s="51"/>
      <c r="D89" s="51"/>
      <c r="E89" s="51"/>
      <c r="F89" s="51"/>
      <c r="G89" s="1"/>
      <c r="H89" s="3">
        <f t="shared" si="17"/>
        <v>0</v>
      </c>
      <c r="I89" s="3">
        <v>0</v>
      </c>
      <c r="J89" s="3">
        <v>0</v>
      </c>
    </row>
    <row r="90" spans="1:10" x14ac:dyDescent="0.25">
      <c r="A90" s="1">
        <v>33</v>
      </c>
      <c r="B90" s="51" t="s">
        <v>8</v>
      </c>
      <c r="C90" s="51"/>
      <c r="D90" s="51"/>
      <c r="E90" s="51"/>
      <c r="F90" s="51"/>
      <c r="G90" s="1"/>
      <c r="H90" s="3">
        <f t="shared" si="17"/>
        <v>0</v>
      </c>
      <c r="I90" s="3">
        <v>0</v>
      </c>
      <c r="J90" s="3">
        <v>0</v>
      </c>
    </row>
    <row r="91" spans="1:10" x14ac:dyDescent="0.25">
      <c r="A91" s="1">
        <v>34</v>
      </c>
      <c r="B91" s="51" t="s">
        <v>9</v>
      </c>
      <c r="C91" s="51"/>
      <c r="D91" s="51"/>
      <c r="E91" s="51"/>
      <c r="F91" s="51"/>
      <c r="G91" s="1"/>
      <c r="H91" s="3">
        <f t="shared" si="17"/>
        <v>42010</v>
      </c>
      <c r="I91" s="3">
        <f>H91/12*5</f>
        <v>17504.166666666668</v>
      </c>
      <c r="J91" s="3">
        <f>H91/12*8</f>
        <v>28006.666666666668</v>
      </c>
    </row>
    <row r="92" spans="1:10" x14ac:dyDescent="0.25">
      <c r="A92" s="1">
        <v>35</v>
      </c>
      <c r="B92" s="51" t="s">
        <v>19</v>
      </c>
      <c r="C92" s="51"/>
      <c r="D92" s="51"/>
      <c r="E92" s="51"/>
      <c r="F92" s="51"/>
      <c r="G92" s="1"/>
      <c r="H92" s="3">
        <f t="shared" si="17"/>
        <v>0</v>
      </c>
      <c r="I92" s="3">
        <v>0</v>
      </c>
      <c r="J92" s="3">
        <v>0</v>
      </c>
    </row>
    <row r="93" spans="1:10" x14ac:dyDescent="0.25">
      <c r="A93" s="1">
        <v>36</v>
      </c>
      <c r="B93" s="51" t="s">
        <v>10</v>
      </c>
      <c r="C93" s="51"/>
      <c r="D93" s="51"/>
      <c r="E93" s="51"/>
      <c r="F93" s="51"/>
      <c r="G93" s="1"/>
      <c r="H93" s="3">
        <f t="shared" si="17"/>
        <v>0</v>
      </c>
      <c r="I93" s="3">
        <v>0</v>
      </c>
      <c r="J93" s="3">
        <v>0</v>
      </c>
    </row>
    <row r="194" spans="4:4" s="11" customFormat="1" x14ac:dyDescent="0.25">
      <c r="D194" s="11">
        <v>64427.032399999996</v>
      </c>
    </row>
  </sheetData>
  <autoFilter ref="A13:K48"/>
  <mergeCells count="51">
    <mergeCell ref="B82:F82"/>
    <mergeCell ref="B78:F78"/>
    <mergeCell ref="B77:F77"/>
    <mergeCell ref="B81:F81"/>
    <mergeCell ref="B55:F56"/>
    <mergeCell ref="B57:F57"/>
    <mergeCell ref="B63:F63"/>
    <mergeCell ref="B62:F62"/>
    <mergeCell ref="B61:F61"/>
    <mergeCell ref="B60:F60"/>
    <mergeCell ref="B59:F59"/>
    <mergeCell ref="B58:F58"/>
    <mergeCell ref="B79:F79"/>
    <mergeCell ref="B80:F80"/>
    <mergeCell ref="B75:F75"/>
    <mergeCell ref="B74:F74"/>
    <mergeCell ref="B87:F87"/>
    <mergeCell ref="B86:F86"/>
    <mergeCell ref="B85:F85"/>
    <mergeCell ref="B84:F84"/>
    <mergeCell ref="B83:F83"/>
    <mergeCell ref="B93:F93"/>
    <mergeCell ref="B92:F92"/>
    <mergeCell ref="B89:F89"/>
    <mergeCell ref="B88:F88"/>
    <mergeCell ref="B91:F91"/>
    <mergeCell ref="B90:F90"/>
    <mergeCell ref="B73:F73"/>
    <mergeCell ref="B72:F72"/>
    <mergeCell ref="B76:F76"/>
    <mergeCell ref="B69:F69"/>
    <mergeCell ref="B68:F68"/>
    <mergeCell ref="B67:F67"/>
    <mergeCell ref="B71:F71"/>
    <mergeCell ref="B70:F70"/>
    <mergeCell ref="B66:F66"/>
    <mergeCell ref="B65:F65"/>
    <mergeCell ref="A55:A56"/>
    <mergeCell ref="G55:G56"/>
    <mergeCell ref="H55:J55"/>
    <mergeCell ref="B64:F64"/>
    <mergeCell ref="A53:J53"/>
    <mergeCell ref="A52:J52"/>
    <mergeCell ref="A51:J51"/>
    <mergeCell ref="A7:K7"/>
    <mergeCell ref="A8:K8"/>
    <mergeCell ref="A10:A11"/>
    <mergeCell ref="B10:B11"/>
    <mergeCell ref="C10:C11"/>
    <mergeCell ref="K10:K11"/>
    <mergeCell ref="D10:J10"/>
  </mergeCells>
  <pageMargins left="0.39370078740157483" right="0.39370078740157483" top="1.1811023622047245" bottom="0.39370078740157483" header="0" footer="0"/>
  <pageSetup paperSize="9" scale="71" fitToHeight="0" orientation="landscape" useFirstPageNumber="1" r:id="rId1"/>
  <headerFooter differentFirst="1">
    <oddHeader>&amp;C&amp;P</oddHeader>
  </headerFooter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2025-01-17T04:53:10Z</cp:lastPrinted>
  <dcterms:created xsi:type="dcterms:W3CDTF">2020-03-13T11:19:30Z</dcterms:created>
  <dcterms:modified xsi:type="dcterms:W3CDTF">2025-02-04T11:49:06Z</dcterms:modified>
</cp:coreProperties>
</file>