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4" sheetId="1" r:id="rId1"/>
  </sheets>
  <definedNames>
    <definedName name="_xlnm._FilterDatabase" localSheetId="0" hidden="1">'РАЗДЕЛ 4'!$A$12:$P$89</definedName>
    <definedName name="_xlnm.Print_Titles" localSheetId="0">'РАЗДЕЛ 4'!$12:$12</definedName>
    <definedName name="_xlnm.Print_Area" localSheetId="0">'РАЗДЕЛ 4'!$A$1:$P$96</definedName>
  </definedNames>
  <calcPr calcId="145621"/>
</workbook>
</file>

<file path=xl/calcChain.xml><?xml version="1.0" encoding="utf-8"?>
<calcChain xmlns="http://schemas.openxmlformats.org/spreadsheetml/2006/main">
  <c r="M84" i="1" l="1"/>
  <c r="M105" i="1" l="1"/>
  <c r="N105" i="1"/>
  <c r="L105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L98" i="1"/>
  <c r="L99" i="1"/>
  <c r="L100" i="1"/>
  <c r="L101" i="1"/>
  <c r="L102" i="1"/>
  <c r="L97" i="1"/>
  <c r="J82" i="1"/>
  <c r="J80" i="1"/>
  <c r="G80" i="1" s="1"/>
  <c r="G77" i="1" s="1"/>
  <c r="J79" i="1"/>
  <c r="J78" i="1"/>
  <c r="P77" i="1"/>
  <c r="O77" i="1"/>
  <c r="N77" i="1"/>
  <c r="M77" i="1"/>
  <c r="L77" i="1"/>
  <c r="K77" i="1"/>
  <c r="M87" i="1"/>
  <c r="N87" i="1"/>
  <c r="J75" i="1"/>
  <c r="J73" i="1"/>
  <c r="G73" i="1" s="1"/>
  <c r="G70" i="1" s="1"/>
  <c r="F73" i="1"/>
  <c r="J72" i="1"/>
  <c r="J71" i="1"/>
  <c r="J70" i="1" s="1"/>
  <c r="P70" i="1"/>
  <c r="O70" i="1"/>
  <c r="N70" i="1"/>
  <c r="M70" i="1"/>
  <c r="L70" i="1"/>
  <c r="K70" i="1"/>
  <c r="F70" i="1"/>
  <c r="J68" i="1"/>
  <c r="J66" i="1"/>
  <c r="G66" i="1" s="1"/>
  <c r="G63" i="1" s="1"/>
  <c r="J65" i="1"/>
  <c r="J64" i="1"/>
  <c r="P63" i="1"/>
  <c r="O63" i="1"/>
  <c r="N63" i="1"/>
  <c r="M63" i="1"/>
  <c r="L63" i="1"/>
  <c r="K63" i="1"/>
  <c r="J61" i="1"/>
  <c r="J59" i="1"/>
  <c r="G59" i="1"/>
  <c r="G56" i="1" s="1"/>
  <c r="F59" i="1"/>
  <c r="J58" i="1"/>
  <c r="J57" i="1"/>
  <c r="P56" i="1"/>
  <c r="O56" i="1"/>
  <c r="N56" i="1"/>
  <c r="M56" i="1"/>
  <c r="L56" i="1"/>
  <c r="K56" i="1"/>
  <c r="J56" i="1"/>
  <c r="F56" i="1"/>
  <c r="F66" i="1" l="1"/>
  <c r="F63" i="1" s="1"/>
  <c r="J77" i="1"/>
  <c r="F80" i="1"/>
  <c r="F77" i="1" s="1"/>
  <c r="J63" i="1"/>
  <c r="F98" i="1" l="1"/>
  <c r="G98" i="1"/>
  <c r="K98" i="1"/>
  <c r="K99" i="1"/>
  <c r="K100" i="1"/>
  <c r="K101" i="1"/>
  <c r="F102" i="1"/>
  <c r="G102" i="1"/>
  <c r="K102" i="1"/>
  <c r="J54" i="1"/>
  <c r="J52" i="1"/>
  <c r="G52" i="1" s="1"/>
  <c r="G49" i="1" s="1"/>
  <c r="J51" i="1"/>
  <c r="J50" i="1"/>
  <c r="P49" i="1"/>
  <c r="O49" i="1"/>
  <c r="N49" i="1"/>
  <c r="M49" i="1"/>
  <c r="L49" i="1"/>
  <c r="K49" i="1"/>
  <c r="J49" i="1" l="1"/>
  <c r="F52" i="1"/>
  <c r="F49" i="1" s="1"/>
  <c r="J47" i="1" l="1"/>
  <c r="J45" i="1"/>
  <c r="G45" i="1"/>
  <c r="F45" i="1"/>
  <c r="J44" i="1"/>
  <c r="J43" i="1"/>
  <c r="P42" i="1"/>
  <c r="O42" i="1"/>
  <c r="N42" i="1"/>
  <c r="M42" i="1"/>
  <c r="L42" i="1"/>
  <c r="K42" i="1"/>
  <c r="J42" i="1"/>
  <c r="F42" i="1"/>
  <c r="J96" i="1"/>
  <c r="J95" i="1"/>
  <c r="G95" i="1"/>
  <c r="F95" i="1" s="1"/>
  <c r="J94" i="1"/>
  <c r="G94" i="1" s="1"/>
  <c r="J93" i="1"/>
  <c r="G93" i="1" s="1"/>
  <c r="F93" i="1" s="1"/>
  <c r="J92" i="1"/>
  <c r="P91" i="1"/>
  <c r="O91" i="1"/>
  <c r="N91" i="1"/>
  <c r="M91" i="1"/>
  <c r="L91" i="1"/>
  <c r="K91" i="1"/>
  <c r="G42" i="1" l="1"/>
  <c r="J91" i="1"/>
  <c r="F94" i="1"/>
  <c r="F91" i="1" s="1"/>
  <c r="G91" i="1"/>
  <c r="K84" i="1" l="1"/>
  <c r="L84" i="1"/>
  <c r="N84" i="1"/>
  <c r="O84" i="1"/>
  <c r="P84" i="1"/>
  <c r="J40" i="1"/>
  <c r="J38" i="1"/>
  <c r="G38" i="1"/>
  <c r="F38" i="1"/>
  <c r="J37" i="1"/>
  <c r="J36" i="1"/>
  <c r="J35" i="1" s="1"/>
  <c r="P35" i="1"/>
  <c r="O35" i="1"/>
  <c r="N35" i="1"/>
  <c r="M35" i="1"/>
  <c r="L35" i="1"/>
  <c r="K35" i="1"/>
  <c r="G35" i="1"/>
  <c r="F35" i="1"/>
  <c r="L28" i="1"/>
  <c r="J33" i="1" l="1"/>
  <c r="J31" i="1"/>
  <c r="G31" i="1"/>
  <c r="F31" i="1"/>
  <c r="J30" i="1"/>
  <c r="J29" i="1"/>
  <c r="P28" i="1"/>
  <c r="O28" i="1"/>
  <c r="N28" i="1"/>
  <c r="M28" i="1"/>
  <c r="K28" i="1"/>
  <c r="G28" i="1"/>
  <c r="F28" i="1"/>
  <c r="J88" i="1"/>
  <c r="J101" i="1" s="1"/>
  <c r="J28" i="1" l="1"/>
  <c r="G88" i="1"/>
  <c r="F88" i="1" l="1"/>
  <c r="F101" i="1" s="1"/>
  <c r="G101" i="1"/>
  <c r="O21" i="1"/>
  <c r="O14" i="1"/>
  <c r="F21" i="1" l="1"/>
  <c r="G21" i="1"/>
  <c r="G24" i="1"/>
  <c r="F24" i="1"/>
  <c r="J85" i="1" l="1"/>
  <c r="J89" i="1"/>
  <c r="J19" i="1"/>
  <c r="J17" i="1" l="1"/>
  <c r="J14" i="1" s="1"/>
  <c r="P14" i="1" l="1"/>
  <c r="N14" i="1"/>
  <c r="M14" i="1"/>
  <c r="L14" i="1"/>
  <c r="K14" i="1"/>
  <c r="G14" i="1"/>
  <c r="F14" i="1"/>
  <c r="J86" i="1" l="1"/>
  <c r="J87" i="1"/>
  <c r="J84" i="1" l="1"/>
  <c r="G86" i="1"/>
  <c r="G87" i="1"/>
  <c r="J26" i="1"/>
  <c r="J102" i="1" s="1"/>
  <c r="J23" i="1"/>
  <c r="J99" i="1" s="1"/>
  <c r="J24" i="1"/>
  <c r="J100" i="1" s="1"/>
  <c r="J22" i="1"/>
  <c r="J98" i="1" s="1"/>
  <c r="K21" i="1"/>
  <c r="K97" i="1" s="1"/>
  <c r="L21" i="1"/>
  <c r="P21" i="1"/>
  <c r="N21" i="1"/>
  <c r="M21" i="1"/>
  <c r="F87" i="1" l="1"/>
  <c r="F100" i="1" s="1"/>
  <c r="G100" i="1"/>
  <c r="F86" i="1"/>
  <c r="F99" i="1" s="1"/>
  <c r="G99" i="1"/>
  <c r="G84" i="1"/>
  <c r="G97" i="1" s="1"/>
  <c r="J21" i="1"/>
  <c r="J97" i="1" s="1"/>
  <c r="F84" i="1" l="1"/>
  <c r="F97" i="1" s="1"/>
</calcChain>
</file>

<file path=xl/sharedStrings.xml><?xml version="1.0" encoding="utf-8"?>
<sst xmlns="http://schemas.openxmlformats.org/spreadsheetml/2006/main" count="176" uniqueCount="71">
  <si>
    <t>к постановлению Администрации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</si>
  <si>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</si>
  <si>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</si>
  <si>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</si>
  <si>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</si>
  <si>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</si>
  <si>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</si>
  <si>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</si>
  <si>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</si>
  <si>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</si>
  <si>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</si>
  <si>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</si>
  <si>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Муници-пальная</t>
  </si>
  <si>
    <t>федеральный бюджет</t>
  </si>
  <si>
    <t>областной бюджет</t>
  </si>
  <si>
    <t>местный бюджет</t>
  </si>
  <si>
    <t>внебюджетные источники</t>
  </si>
  <si>
    <t>Всего по объекту 2, в том числе</t>
  </si>
  <si>
    <t>2024 год</t>
  </si>
  <si>
    <t>2025 год</t>
  </si>
  <si>
    <t>2026 год</t>
  </si>
  <si>
    <t>2027 год</t>
  </si>
  <si>
    <t>2028 год</t>
  </si>
  <si>
    <t>РАЗДЕЛ 4. ПЕРЕЧЕНЬ ОБЪЕКТОВ КАПИТАЛЬНОГО СТРОИТЕЛЬСТВА (РЕКОНСТРУКЦИИ)  ДЛЯ БЮДЖЕТНЫХ ИНВЕСТИЦИЙ</t>
  </si>
  <si>
    <t xml:space="preserve">"РАЗВИТИЕ И МОДЕРНИЗАЦИЯ ЖИЛИЩНО-КОММУНАЛЬНОГО ХОЗЯЙСТВА, </t>
  </si>
  <si>
    <t>Номер и наименование мероприятия в рамках которого осуществляется строительство объекта</t>
  </si>
  <si>
    <t>в том числе местный бюджет на условиях софинансирования</t>
  </si>
  <si>
    <t>ВСЕГО по программе</t>
  </si>
  <si>
    <t>Всего по объекту 1, в том числе</t>
  </si>
  <si>
    <t xml:space="preserve">Строительство  участка  водопровода в  п. Билимбай по ул.К.Маркса ,ул.Энгельса, ул.Первомайская </t>
  </si>
  <si>
    <t>Билимбай</t>
  </si>
  <si>
    <t>Новоуткинск</t>
  </si>
  <si>
    <t>2029 год</t>
  </si>
  <si>
    <t>0502</t>
  </si>
  <si>
    <t>0500220000</t>
  </si>
  <si>
    <t>400</t>
  </si>
  <si>
    <t>0500442Г00</t>
  </si>
  <si>
    <t>05004S2Г00</t>
  </si>
  <si>
    <t>0500422Г00</t>
  </si>
  <si>
    <t>903</t>
  </si>
  <si>
    <t>Всего по объекту 3, в том числе</t>
  </si>
  <si>
    <t>Всего по объекту 4, в том числе</t>
  </si>
  <si>
    <t>Всего по объекту 5, в том числе</t>
  </si>
  <si>
    <t>Адрес объекта капитального строительства (реконструкции)</t>
  </si>
  <si>
    <t>Мероприятие 12. Строительство полигона для размещения отходов IV, V классов опасности, в том числе разработка проектно-сметной документации</t>
  </si>
  <si>
    <t>Строительство полигона для размещения отходов IV, V классов опасности</t>
  </si>
  <si>
    <t>Реконструкция городской очистной станции хозяйственно-бытовых сточных вод г.Первоуральска</t>
  </si>
  <si>
    <t>Всего по объекту 6, в том числе</t>
  </si>
  <si>
    <t>Всего по объекту 7, в том числе</t>
  </si>
  <si>
    <t xml:space="preserve">Устройство участка канализационного коллектора от пр.Ильича 13 до коллектора по ул. Ватутина </t>
  </si>
  <si>
    <t>Всего по объекту 8, в том числе</t>
  </si>
  <si>
    <t>Разработка проектно-сметной документации по объекту "Строительство водопровода в д. Калата, с. Слобода, д. Старые Решеты"</t>
  </si>
  <si>
    <t>Строительство разводящих сетей от скважины в д. Крылосово</t>
  </si>
  <si>
    <t>д.Крылосово</t>
  </si>
  <si>
    <t>Строительство водопровода в д. Калата, с. Слобода, д. Старые Решеты</t>
  </si>
  <si>
    <t>Капитальные вложения в объекты государственной (муниципальной) собственности</t>
  </si>
  <si>
    <t>Строительство 2-й нитки  Нижне-Сергинского водовода</t>
  </si>
  <si>
    <t>Всего по объекту 9, в том числе</t>
  </si>
  <si>
    <t>Всего по объекту 10, в том числе</t>
  </si>
  <si>
    <t>0501220000</t>
  </si>
  <si>
    <t>муниципального округа Первоуральск</t>
  </si>
  <si>
    <t>ПОВЫШЕНИЕ ЭНЕРГЕТИЧЕСКОЙ ЭФФЕКТИВНОСТИ МУНИЦИПАЛЬНОГО ОКРУГА ПЕРВОУРАЛЬСК НА 2024-2029 ГОДЫ"</t>
  </si>
  <si>
    <t>Мероприятие 2. Строительство, реконструкция, модернизация, капитальный ремонт, ремонт и содержание объектов, сетей водоснабжения и водоотведения, теплоснабжения, очистных сооружений, трубопроводов питьевого водоснабжения (в том числе содержание нецентрализованных источников);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теплоснабжения, а также разработка и актуализация программы комплексного развития систем коммунальной инфраструктуры, схем тепло-, электро-, газо-, водоснабжения и водоотведения муниципального округа всего, в том числе:</t>
  </si>
  <si>
    <t xml:space="preserve">Реконструкция сетей теплоснабжения, горячего и холодного водоснабжения в поселке  Новоуткинск муниципального округа Первоуральск </t>
  </si>
  <si>
    <t xml:space="preserve">Мероприятие 4. Концессионные соглашения в отношении объектов теплоснабжения, (горячего водоснабжения), находящихся в собственности муниципального округа Первоуральск </t>
  </si>
  <si>
    <t>Разработка проектно-сметной и рабочей документации и выполнение работ по строительству водопровода от Галкинского карьера до Билимбаевского водохранилища муниципального округа Первоуральск</t>
  </si>
  <si>
    <t>муниципальный округ Первоуральск</t>
  </si>
  <si>
    <t>Разработка проектно-сметной документации по объекту "Строительство водовода из Билимбаевского пруда в Верхне-Шайтанское водохранилище муниципального округа Первоуральск</t>
  </si>
  <si>
    <t xml:space="preserve">Концессионные соглашения в отношении объектов теплоснабжения, (горячего водоснабжения), находящихся в собственности муниципального округа Первоуральск </t>
  </si>
  <si>
    <t>Приложение 5</t>
  </si>
  <si>
    <t>от 13.02.2025    № 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</si>
</sst>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Liberation Serif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1" fillId="0" borderId="4">
      <alignment vertical="top" wrapText="1"/>
    </xf>
    <xf numFmtId="1" fontId="12" fillId="0" borderId="4">
      <alignment horizontal="center" vertical="top" shrinkToFit="1"/>
    </xf>
    <xf numFmtId="4" fontId="11" fillId="2" borderId="4">
      <alignment horizontal="right" vertical="top" shrinkToFit="1"/>
    </xf>
  </cellStyleXfs>
  <cellXfs count="57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" fontId="12" fillId="0" borderId="4" xfId="3" applyNumberFormat="1" applyFont="1" applyProtection="1">
      <alignment horizontal="center" vertical="top" shrinkToFit="1"/>
    </xf>
    <xf numFmtId="0" fontId="12" fillId="0" borderId="4" xfId="2" applyNumberFormat="1" applyFont="1" applyProtection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4" fontId="4" fillId="0" borderId="0" xfId="0" applyNumberFormat="1" applyFont="1" applyFill="1"/>
    <xf numFmtId="49" fontId="12" fillId="0" borderId="4" xfId="3" applyNumberFormat="1" applyFont="1" applyProtection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5">
    <cellStyle name="xl32" xfId="2"/>
    <cellStyle name="xl34" xfId="3"/>
    <cellStyle name="xl36" xf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0"/>
  <sheetViews>
    <sheetView tabSelected="1" view="pageBreakPreview" zoomScaleNormal="100" zoomScaleSheetLayoutView="100" workbookViewId="0">
      <selection activeCell="D10" sqref="D10:D11"/>
    </sheetView>
  </sheetViews>
  <sheetFormatPr defaultRowHeight="15.75" x14ac:dyDescent="0.25"/>
  <cols>
    <col min="1" max="1" width="4.42578125" style="24" customWidth="1"/>
    <col min="2" max="2" width="43.140625" style="24" customWidth="1"/>
    <col min="3" max="3" width="27.85546875" style="17" customWidth="1"/>
    <col min="4" max="4" width="13" style="17" customWidth="1"/>
    <col min="5" max="5" width="7.42578125" style="17" customWidth="1"/>
    <col min="6" max="6" width="10.28515625" style="17" customWidth="1"/>
    <col min="7" max="7" width="11" style="17" customWidth="1"/>
    <col min="8" max="8" width="6.85546875" style="17" customWidth="1"/>
    <col min="9" max="9" width="7.5703125" style="17" customWidth="1"/>
    <col min="10" max="10" width="10.140625" style="17" customWidth="1"/>
    <col min="11" max="16" width="9" style="17" customWidth="1"/>
    <col min="17" max="16384" width="9.140625" style="17"/>
  </cols>
  <sheetData>
    <row r="1" spans="1:17" x14ac:dyDescent="0.25">
      <c r="A1" s="21"/>
      <c r="B1" s="21"/>
      <c r="C1" s="1"/>
      <c r="D1" s="1"/>
      <c r="E1" s="1"/>
      <c r="F1" s="1"/>
      <c r="G1" s="1"/>
      <c r="H1" s="1"/>
      <c r="I1" s="1"/>
      <c r="J1" s="1"/>
      <c r="L1" s="36" t="s">
        <v>69</v>
      </c>
      <c r="M1" s="1"/>
      <c r="N1" s="1"/>
      <c r="O1" s="1"/>
      <c r="P1" s="1"/>
    </row>
    <row r="2" spans="1:17" x14ac:dyDescent="0.25">
      <c r="A2" s="21"/>
      <c r="B2" s="21"/>
      <c r="C2" s="1"/>
      <c r="D2" s="1"/>
      <c r="E2" s="1"/>
      <c r="F2" s="1"/>
      <c r="G2" s="1"/>
      <c r="H2" s="1"/>
      <c r="I2" s="1"/>
      <c r="J2" s="1"/>
      <c r="L2" s="36" t="s">
        <v>0</v>
      </c>
      <c r="M2" s="1"/>
      <c r="N2" s="1"/>
      <c r="O2" s="1"/>
      <c r="P2" s="1"/>
    </row>
    <row r="3" spans="1:17" x14ac:dyDescent="0.25">
      <c r="A3" s="21"/>
      <c r="B3" s="21"/>
      <c r="C3" s="1"/>
      <c r="D3" s="1"/>
      <c r="E3" s="1"/>
      <c r="F3" s="1"/>
      <c r="G3" s="1"/>
      <c r="H3" s="1"/>
      <c r="I3" s="1"/>
      <c r="J3" s="1"/>
      <c r="L3" s="36" t="s">
        <v>60</v>
      </c>
      <c r="M3" s="1"/>
      <c r="N3" s="1"/>
      <c r="O3" s="1"/>
      <c r="P3" s="1"/>
    </row>
    <row r="4" spans="1:17" x14ac:dyDescent="0.25">
      <c r="A4" s="21"/>
      <c r="B4" s="21"/>
      <c r="C4" s="1"/>
      <c r="D4" s="1"/>
      <c r="E4" s="1"/>
      <c r="F4" s="1"/>
      <c r="G4" s="1"/>
      <c r="H4" s="1"/>
      <c r="I4" s="1"/>
      <c r="J4" s="1"/>
      <c r="L4" s="36" t="s">
        <v>70</v>
      </c>
      <c r="M4" s="1"/>
      <c r="N4" s="1"/>
      <c r="O4" s="1"/>
      <c r="P4" s="1"/>
    </row>
    <row r="5" spans="1:17" x14ac:dyDescent="0.25">
      <c r="A5" s="21"/>
      <c r="B5" s="2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7" s="22" customFormat="1" ht="15" x14ac:dyDescent="0.2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7" s="22" customFormat="1" ht="15" x14ac:dyDescent="0.2">
      <c r="A7" s="51" t="s">
        <v>24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7" s="22" customFormat="1" ht="15.75" customHeight="1" x14ac:dyDescent="0.2">
      <c r="A8" s="51" t="s">
        <v>61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7" s="22" customFormat="1" ht="12.75" x14ac:dyDescent="0.2">
      <c r="A9" s="23"/>
      <c r="B9" s="2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7" s="22" customFormat="1" ht="27.75" customHeight="1" x14ac:dyDescent="0.2">
      <c r="A10" s="53" t="s">
        <v>1</v>
      </c>
      <c r="B10" s="55" t="s">
        <v>25</v>
      </c>
      <c r="C10" s="53" t="s">
        <v>2</v>
      </c>
      <c r="D10" s="53" t="s">
        <v>43</v>
      </c>
      <c r="E10" s="53" t="s">
        <v>3</v>
      </c>
      <c r="F10" s="54" t="s">
        <v>4</v>
      </c>
      <c r="G10" s="54"/>
      <c r="H10" s="54" t="s">
        <v>5</v>
      </c>
      <c r="I10" s="54"/>
      <c r="J10" s="54" t="s">
        <v>6</v>
      </c>
      <c r="K10" s="54"/>
      <c r="L10" s="54"/>
      <c r="M10" s="54"/>
      <c r="N10" s="54"/>
      <c r="O10" s="54"/>
      <c r="P10" s="54"/>
      <c r="Q10" s="2"/>
    </row>
    <row r="11" spans="1:17" s="22" customFormat="1" ht="60.75" customHeight="1" x14ac:dyDescent="0.2">
      <c r="A11" s="53"/>
      <c r="B11" s="56"/>
      <c r="C11" s="53"/>
      <c r="D11" s="53"/>
      <c r="E11" s="53"/>
      <c r="F11" s="18" t="s">
        <v>7</v>
      </c>
      <c r="G11" s="18" t="s">
        <v>8</v>
      </c>
      <c r="H11" s="18" t="s">
        <v>9</v>
      </c>
      <c r="I11" s="18" t="s">
        <v>10</v>
      </c>
      <c r="J11" s="18" t="s">
        <v>11</v>
      </c>
      <c r="K11" s="18" t="s">
        <v>18</v>
      </c>
      <c r="L11" s="34" t="s">
        <v>19</v>
      </c>
      <c r="M11" s="34" t="s">
        <v>20</v>
      </c>
      <c r="N11" s="34" t="s">
        <v>21</v>
      </c>
      <c r="O11" s="28" t="s">
        <v>22</v>
      </c>
      <c r="P11" s="18" t="s">
        <v>32</v>
      </c>
      <c r="Q11" s="2"/>
    </row>
    <row r="12" spans="1:17" s="22" customFormat="1" ht="10.5" customHeight="1" x14ac:dyDescent="0.2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20">
        <v>14</v>
      </c>
      <c r="O12" s="20">
        <v>15</v>
      </c>
      <c r="P12" s="20">
        <v>16</v>
      </c>
      <c r="Q12" s="2"/>
    </row>
    <row r="13" spans="1:17" s="22" customFormat="1" ht="167.25" customHeight="1" x14ac:dyDescent="0.2">
      <c r="A13" s="27">
        <v>1</v>
      </c>
      <c r="B13" s="3" t="s">
        <v>62</v>
      </c>
      <c r="C13" s="3" t="s">
        <v>29</v>
      </c>
      <c r="D13" s="3" t="s">
        <v>30</v>
      </c>
      <c r="E13" s="3" t="s">
        <v>12</v>
      </c>
      <c r="F13" s="7"/>
      <c r="G13" s="7"/>
      <c r="H13" s="3"/>
      <c r="I13" s="3"/>
      <c r="J13" s="4"/>
      <c r="K13" s="8"/>
      <c r="L13" s="8"/>
      <c r="M13" s="8"/>
      <c r="N13" s="8"/>
      <c r="O13" s="8"/>
      <c r="P13" s="8"/>
      <c r="Q13" s="2"/>
    </row>
    <row r="14" spans="1:17" s="22" customFormat="1" ht="12" customHeight="1" x14ac:dyDescent="0.2">
      <c r="A14" s="27">
        <v>2</v>
      </c>
      <c r="B14" s="27"/>
      <c r="C14" s="42" t="s">
        <v>28</v>
      </c>
      <c r="D14" s="43"/>
      <c r="E14" s="44"/>
      <c r="F14" s="9">
        <f>SUM(F19,F15:F17)</f>
        <v>32206</v>
      </c>
      <c r="G14" s="9">
        <f>SUM(G19,G15:G17)</f>
        <v>32206</v>
      </c>
      <c r="H14" s="6">
        <v>2023</v>
      </c>
      <c r="I14" s="6">
        <v>2024</v>
      </c>
      <c r="J14" s="9">
        <f>SUM(J19,J15:J17)</f>
        <v>0</v>
      </c>
      <c r="K14" s="9">
        <f t="shared" ref="K14:P14" si="0">K15+K16+K17+K19</f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ref="O14" si="1">O15+O16+O17+O19</f>
        <v>0</v>
      </c>
      <c r="P14" s="9">
        <f t="shared" si="0"/>
        <v>0</v>
      </c>
      <c r="Q14" s="2"/>
    </row>
    <row r="15" spans="1:17" s="22" customFormat="1" ht="12" customHeight="1" x14ac:dyDescent="0.2">
      <c r="A15" s="32">
        <v>3</v>
      </c>
      <c r="B15" s="27"/>
      <c r="C15" s="45" t="s">
        <v>13</v>
      </c>
      <c r="D15" s="46"/>
      <c r="E15" s="47"/>
      <c r="F15" s="7">
        <v>0</v>
      </c>
      <c r="G15" s="7">
        <v>0</v>
      </c>
      <c r="H15" s="3"/>
      <c r="I15" s="3"/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2"/>
    </row>
    <row r="16" spans="1:17" s="22" customFormat="1" ht="12" customHeight="1" x14ac:dyDescent="0.2">
      <c r="A16" s="32">
        <v>4</v>
      </c>
      <c r="B16" s="27"/>
      <c r="C16" s="45" t="s">
        <v>14</v>
      </c>
      <c r="D16" s="46"/>
      <c r="E16" s="47"/>
      <c r="F16" s="7">
        <v>0</v>
      </c>
      <c r="G16" s="7">
        <v>0</v>
      </c>
      <c r="H16" s="3"/>
      <c r="I16" s="3"/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2"/>
    </row>
    <row r="17" spans="1:17" s="22" customFormat="1" ht="12" customHeight="1" x14ac:dyDescent="0.2">
      <c r="A17" s="32">
        <v>5</v>
      </c>
      <c r="B17" s="27"/>
      <c r="C17" s="45" t="s">
        <v>15</v>
      </c>
      <c r="D17" s="46"/>
      <c r="E17" s="47"/>
      <c r="F17" s="9">
        <v>32206</v>
      </c>
      <c r="G17" s="9">
        <v>32206</v>
      </c>
      <c r="H17" s="3"/>
      <c r="I17" s="3"/>
      <c r="J17" s="10">
        <f>SUM(K17:P17)</f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2"/>
    </row>
    <row r="18" spans="1:17" s="22" customFormat="1" ht="12.75" x14ac:dyDescent="0.2">
      <c r="A18" s="32">
        <v>6</v>
      </c>
      <c r="B18" s="27"/>
      <c r="C18" s="45" t="s">
        <v>26</v>
      </c>
      <c r="D18" s="46"/>
      <c r="E18" s="47"/>
      <c r="F18" s="15">
        <v>0</v>
      </c>
      <c r="G18" s="15">
        <v>0</v>
      </c>
      <c r="H18" s="3"/>
      <c r="I18" s="3"/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2"/>
    </row>
    <row r="19" spans="1:17" s="22" customFormat="1" ht="12" customHeight="1" x14ac:dyDescent="0.2">
      <c r="A19" s="32">
        <v>7</v>
      </c>
      <c r="B19" s="27"/>
      <c r="C19" s="45" t="s">
        <v>16</v>
      </c>
      <c r="D19" s="46"/>
      <c r="E19" s="47"/>
      <c r="F19" s="7">
        <v>0</v>
      </c>
      <c r="G19" s="7">
        <v>0</v>
      </c>
      <c r="H19" s="3"/>
      <c r="I19" s="3"/>
      <c r="J19" s="10">
        <f>K19+L19+M19+N19+P19</f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2"/>
    </row>
    <row r="20" spans="1:17" s="22" customFormat="1" ht="166.5" customHeight="1" x14ac:dyDescent="0.2">
      <c r="A20" s="32">
        <v>8</v>
      </c>
      <c r="B20" s="3" t="s">
        <v>62</v>
      </c>
      <c r="C20" s="3" t="s">
        <v>63</v>
      </c>
      <c r="D20" s="3" t="s">
        <v>31</v>
      </c>
      <c r="E20" s="3" t="s">
        <v>12</v>
      </c>
      <c r="F20" s="7"/>
      <c r="G20" s="7"/>
      <c r="H20" s="3"/>
      <c r="I20" s="3"/>
      <c r="J20" s="4"/>
      <c r="K20" s="8"/>
      <c r="L20" s="8"/>
      <c r="M20" s="8"/>
      <c r="N20" s="8"/>
      <c r="O20" s="8"/>
      <c r="P20" s="8"/>
      <c r="Q20" s="2"/>
    </row>
    <row r="21" spans="1:17" s="22" customFormat="1" ht="12" customHeight="1" x14ac:dyDescent="0.2">
      <c r="A21" s="32">
        <v>9</v>
      </c>
      <c r="B21" s="26"/>
      <c r="C21" s="42" t="s">
        <v>17</v>
      </c>
      <c r="D21" s="43"/>
      <c r="E21" s="44"/>
      <c r="F21" s="9">
        <f>53279+61279</f>
        <v>114558</v>
      </c>
      <c r="G21" s="9">
        <f>53279+61279</f>
        <v>114558</v>
      </c>
      <c r="H21" s="6">
        <v>2023</v>
      </c>
      <c r="I21" s="6">
        <v>2024</v>
      </c>
      <c r="J21" s="9">
        <f>SUM(J26,J22:J24)</f>
        <v>174690.45</v>
      </c>
      <c r="K21" s="9">
        <f t="shared" ref="K21:P21" si="2">K22+K23+K24+K26</f>
        <v>53279</v>
      </c>
      <c r="L21" s="9">
        <f t="shared" si="2"/>
        <v>0</v>
      </c>
      <c r="M21" s="9">
        <f t="shared" si="2"/>
        <v>121411.45</v>
      </c>
      <c r="N21" s="9">
        <f t="shared" si="2"/>
        <v>0</v>
      </c>
      <c r="O21" s="9">
        <f t="shared" ref="O21" si="3">O22+O23+O24+O26</f>
        <v>0</v>
      </c>
      <c r="P21" s="9">
        <f t="shared" si="2"/>
        <v>0</v>
      </c>
      <c r="Q21" s="2"/>
    </row>
    <row r="22" spans="1:17" s="22" customFormat="1" ht="12" customHeight="1" x14ac:dyDescent="0.2">
      <c r="A22" s="32">
        <v>10</v>
      </c>
      <c r="B22" s="26"/>
      <c r="C22" s="45" t="s">
        <v>13</v>
      </c>
      <c r="D22" s="46"/>
      <c r="E22" s="47"/>
      <c r="F22" s="9">
        <v>0</v>
      </c>
      <c r="G22" s="9">
        <v>0</v>
      </c>
      <c r="H22" s="3"/>
      <c r="I22" s="3"/>
      <c r="J22" s="10">
        <f>SUM(K22:P22)</f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2"/>
    </row>
    <row r="23" spans="1:17" s="22" customFormat="1" ht="12" customHeight="1" x14ac:dyDescent="0.2">
      <c r="A23" s="32">
        <v>11</v>
      </c>
      <c r="B23" s="26"/>
      <c r="C23" s="45" t="s">
        <v>14</v>
      </c>
      <c r="D23" s="46"/>
      <c r="E23" s="47"/>
      <c r="F23" s="9">
        <v>0</v>
      </c>
      <c r="G23" s="9">
        <v>0</v>
      </c>
      <c r="H23" s="3"/>
      <c r="I23" s="3"/>
      <c r="J23" s="10">
        <f>SUM(K23:P23)</f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2"/>
    </row>
    <row r="24" spans="1:17" s="22" customFormat="1" ht="12" customHeight="1" x14ac:dyDescent="0.2">
      <c r="A24" s="32">
        <v>12</v>
      </c>
      <c r="B24" s="26"/>
      <c r="C24" s="45" t="s">
        <v>15</v>
      </c>
      <c r="D24" s="46"/>
      <c r="E24" s="47"/>
      <c r="F24" s="9">
        <f>53279+61279</f>
        <v>114558</v>
      </c>
      <c r="G24" s="9">
        <f>53279+61279</f>
        <v>114558</v>
      </c>
      <c r="H24" s="3"/>
      <c r="I24" s="3"/>
      <c r="J24" s="10">
        <f>SUM(K24:P24)</f>
        <v>174690.45</v>
      </c>
      <c r="K24" s="10">
        <v>53279</v>
      </c>
      <c r="L24" s="10">
        <v>0</v>
      </c>
      <c r="M24" s="10">
        <v>121411.45</v>
      </c>
      <c r="N24" s="10">
        <v>0</v>
      </c>
      <c r="O24" s="10">
        <v>0</v>
      </c>
      <c r="P24" s="10">
        <v>0</v>
      </c>
      <c r="Q24" s="2"/>
    </row>
    <row r="25" spans="1:17" s="22" customFormat="1" ht="12.75" x14ac:dyDescent="0.2">
      <c r="A25" s="32">
        <v>13</v>
      </c>
      <c r="B25" s="26"/>
      <c r="C25" s="45" t="s">
        <v>26</v>
      </c>
      <c r="D25" s="46"/>
      <c r="E25" s="47"/>
      <c r="F25" s="15">
        <v>0</v>
      </c>
      <c r="G25" s="15">
        <v>0</v>
      </c>
      <c r="H25" s="3"/>
      <c r="I25" s="3"/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2"/>
    </row>
    <row r="26" spans="1:17" s="22" customFormat="1" ht="12" customHeight="1" x14ac:dyDescent="0.2">
      <c r="A26" s="32">
        <v>14</v>
      </c>
      <c r="B26" s="26"/>
      <c r="C26" s="45" t="s">
        <v>16</v>
      </c>
      <c r="D26" s="46"/>
      <c r="E26" s="47"/>
      <c r="F26" s="9">
        <v>0</v>
      </c>
      <c r="G26" s="9">
        <v>0</v>
      </c>
      <c r="H26" s="3"/>
      <c r="I26" s="3"/>
      <c r="J26" s="10">
        <f>SUM(K26:P26)</f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2"/>
    </row>
    <row r="27" spans="1:17" s="22" customFormat="1" ht="166.5" customHeight="1" x14ac:dyDescent="0.2">
      <c r="A27" s="32">
        <v>15</v>
      </c>
      <c r="B27" s="3" t="s">
        <v>62</v>
      </c>
      <c r="C27" s="3" t="s">
        <v>65</v>
      </c>
      <c r="D27" s="13" t="s">
        <v>66</v>
      </c>
      <c r="E27" s="3" t="s">
        <v>12</v>
      </c>
      <c r="F27" s="7"/>
      <c r="G27" s="7"/>
      <c r="H27" s="3"/>
      <c r="I27" s="3"/>
      <c r="J27" s="4"/>
      <c r="K27" s="8"/>
      <c r="L27" s="8"/>
      <c r="M27" s="8"/>
      <c r="N27" s="8"/>
      <c r="O27" s="8"/>
      <c r="P27" s="8"/>
      <c r="Q27" s="2"/>
    </row>
    <row r="28" spans="1:17" s="22" customFormat="1" ht="12" customHeight="1" x14ac:dyDescent="0.2">
      <c r="A28" s="32">
        <v>16</v>
      </c>
      <c r="B28" s="29"/>
      <c r="C28" s="42" t="s">
        <v>40</v>
      </c>
      <c r="D28" s="43"/>
      <c r="E28" s="44"/>
      <c r="F28" s="9">
        <f>53279+61279</f>
        <v>114558</v>
      </c>
      <c r="G28" s="9">
        <f>53279+61279</f>
        <v>114558</v>
      </c>
      <c r="H28" s="6">
        <v>2023</v>
      </c>
      <c r="I28" s="6">
        <v>2024</v>
      </c>
      <c r="J28" s="9">
        <f>SUM(J33,J29:J31)</f>
        <v>85610.15</v>
      </c>
      <c r="K28" s="9">
        <f t="shared" ref="K28:P28" si="4">K29+K30+K31+K33</f>
        <v>50000</v>
      </c>
      <c r="L28" s="9">
        <f>L29+L30+L31+L33</f>
        <v>35610.15</v>
      </c>
      <c r="M28" s="9">
        <f t="shared" si="4"/>
        <v>0</v>
      </c>
      <c r="N28" s="9">
        <f t="shared" si="4"/>
        <v>0</v>
      </c>
      <c r="O28" s="9">
        <f t="shared" si="4"/>
        <v>0</v>
      </c>
      <c r="P28" s="9">
        <f t="shared" si="4"/>
        <v>0</v>
      </c>
      <c r="Q28" s="2"/>
    </row>
    <row r="29" spans="1:17" s="22" customFormat="1" ht="12" customHeight="1" x14ac:dyDescent="0.2">
      <c r="A29" s="35">
        <v>17</v>
      </c>
      <c r="B29" s="29"/>
      <c r="C29" s="45" t="s">
        <v>13</v>
      </c>
      <c r="D29" s="46"/>
      <c r="E29" s="47"/>
      <c r="F29" s="9">
        <v>0</v>
      </c>
      <c r="G29" s="9">
        <v>0</v>
      </c>
      <c r="H29" s="3"/>
      <c r="I29" s="3"/>
      <c r="J29" s="10">
        <f>SUM(K29:P29)</f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2"/>
    </row>
    <row r="30" spans="1:17" s="22" customFormat="1" ht="12" customHeight="1" x14ac:dyDescent="0.2">
      <c r="A30" s="35">
        <v>18</v>
      </c>
      <c r="B30" s="29"/>
      <c r="C30" s="45" t="s">
        <v>14</v>
      </c>
      <c r="D30" s="46"/>
      <c r="E30" s="47"/>
      <c r="F30" s="9">
        <v>0</v>
      </c>
      <c r="G30" s="9">
        <v>0</v>
      </c>
      <c r="H30" s="3"/>
      <c r="I30" s="3"/>
      <c r="J30" s="10">
        <f>SUM(K30:P30)</f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2"/>
    </row>
    <row r="31" spans="1:17" s="22" customFormat="1" ht="12" customHeight="1" x14ac:dyDescent="0.2">
      <c r="A31" s="35">
        <v>19</v>
      </c>
      <c r="B31" s="29"/>
      <c r="C31" s="45" t="s">
        <v>15</v>
      </c>
      <c r="D31" s="46"/>
      <c r="E31" s="47"/>
      <c r="F31" s="9">
        <f>53279+61279</f>
        <v>114558</v>
      </c>
      <c r="G31" s="9">
        <f>53279+61279</f>
        <v>114558</v>
      </c>
      <c r="H31" s="3"/>
      <c r="I31" s="3"/>
      <c r="J31" s="10">
        <f>SUM(K31:P31)</f>
        <v>85610.15</v>
      </c>
      <c r="K31" s="10">
        <v>50000</v>
      </c>
      <c r="L31" s="9">
        <v>35610.15</v>
      </c>
      <c r="M31" s="10">
        <v>0</v>
      </c>
      <c r="N31" s="10">
        <v>0</v>
      </c>
      <c r="O31" s="10">
        <v>0</v>
      </c>
      <c r="P31" s="10">
        <v>0</v>
      </c>
      <c r="Q31" s="2"/>
    </row>
    <row r="32" spans="1:17" s="22" customFormat="1" ht="12.75" x14ac:dyDescent="0.2">
      <c r="A32" s="35">
        <v>20</v>
      </c>
      <c r="B32" s="29"/>
      <c r="C32" s="45" t="s">
        <v>26</v>
      </c>
      <c r="D32" s="46"/>
      <c r="E32" s="47"/>
      <c r="F32" s="9">
        <v>0</v>
      </c>
      <c r="G32" s="9">
        <v>0</v>
      </c>
      <c r="H32" s="3"/>
      <c r="I32" s="3"/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2"/>
    </row>
    <row r="33" spans="1:17" s="22" customFormat="1" ht="12" customHeight="1" x14ac:dyDescent="0.2">
      <c r="A33" s="35">
        <v>21</v>
      </c>
      <c r="B33" s="29"/>
      <c r="C33" s="45" t="s">
        <v>16</v>
      </c>
      <c r="D33" s="46"/>
      <c r="E33" s="47"/>
      <c r="F33" s="9">
        <v>0</v>
      </c>
      <c r="G33" s="9">
        <v>0</v>
      </c>
      <c r="H33" s="3"/>
      <c r="I33" s="3"/>
      <c r="J33" s="10">
        <f>SUM(K33:P33)</f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2"/>
    </row>
    <row r="34" spans="1:17" s="22" customFormat="1" ht="106.5" customHeight="1" x14ac:dyDescent="0.2">
      <c r="A34" s="35">
        <v>22</v>
      </c>
      <c r="B34" s="39" t="s">
        <v>62</v>
      </c>
      <c r="C34" s="3" t="s">
        <v>67</v>
      </c>
      <c r="D34" s="13" t="s">
        <v>66</v>
      </c>
      <c r="E34" s="3" t="s">
        <v>12</v>
      </c>
      <c r="F34" s="7"/>
      <c r="G34" s="7"/>
      <c r="H34" s="3"/>
      <c r="I34" s="3"/>
      <c r="J34" s="4"/>
      <c r="K34" s="8"/>
      <c r="L34" s="8"/>
      <c r="M34" s="8"/>
      <c r="N34" s="8"/>
      <c r="O34" s="8"/>
      <c r="P34" s="8"/>
      <c r="Q34" s="2"/>
    </row>
    <row r="35" spans="1:17" s="22" customFormat="1" ht="12" customHeight="1" x14ac:dyDescent="0.2">
      <c r="A35" s="35">
        <v>23</v>
      </c>
      <c r="B35" s="40"/>
      <c r="C35" s="42" t="s">
        <v>41</v>
      </c>
      <c r="D35" s="43"/>
      <c r="E35" s="44"/>
      <c r="F35" s="9">
        <f>53279+61279</f>
        <v>114558</v>
      </c>
      <c r="G35" s="9">
        <f>53279+61279</f>
        <v>114558</v>
      </c>
      <c r="H35" s="6">
        <v>2023</v>
      </c>
      <c r="I35" s="6">
        <v>2024</v>
      </c>
      <c r="J35" s="9">
        <f>SUM(J40,J36:J38)</f>
        <v>7961.7</v>
      </c>
      <c r="K35" s="9">
        <f t="shared" ref="K35" si="5">K36+K37+K38+K40</f>
        <v>0</v>
      </c>
      <c r="L35" s="9">
        <f>L36+L37+L38+L40</f>
        <v>7961.7</v>
      </c>
      <c r="M35" s="9">
        <f t="shared" ref="M35:P35" si="6">M36+M37+M38+M40</f>
        <v>0</v>
      </c>
      <c r="N35" s="9">
        <f t="shared" si="6"/>
        <v>0</v>
      </c>
      <c r="O35" s="9">
        <f t="shared" si="6"/>
        <v>0</v>
      </c>
      <c r="P35" s="9">
        <f t="shared" si="6"/>
        <v>0</v>
      </c>
      <c r="Q35" s="2"/>
    </row>
    <row r="36" spans="1:17" s="22" customFormat="1" ht="12" customHeight="1" x14ac:dyDescent="0.2">
      <c r="A36" s="35">
        <v>24</v>
      </c>
      <c r="B36" s="40"/>
      <c r="C36" s="45" t="s">
        <v>13</v>
      </c>
      <c r="D36" s="46"/>
      <c r="E36" s="47"/>
      <c r="F36" s="9">
        <v>0</v>
      </c>
      <c r="G36" s="9">
        <v>0</v>
      </c>
      <c r="H36" s="3"/>
      <c r="I36" s="3"/>
      <c r="J36" s="10">
        <f>SUM(K36:P36)</f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2"/>
    </row>
    <row r="37" spans="1:17" s="22" customFormat="1" ht="12" customHeight="1" x14ac:dyDescent="0.2">
      <c r="A37" s="35">
        <v>25</v>
      </c>
      <c r="B37" s="40"/>
      <c r="C37" s="45" t="s">
        <v>14</v>
      </c>
      <c r="D37" s="46"/>
      <c r="E37" s="47"/>
      <c r="F37" s="9">
        <v>0</v>
      </c>
      <c r="G37" s="9">
        <v>0</v>
      </c>
      <c r="H37" s="3"/>
      <c r="I37" s="3"/>
      <c r="J37" s="10">
        <f>SUM(K37:P37)</f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2"/>
    </row>
    <row r="38" spans="1:17" s="22" customFormat="1" ht="12" customHeight="1" x14ac:dyDescent="0.2">
      <c r="A38" s="35">
        <v>26</v>
      </c>
      <c r="B38" s="40"/>
      <c r="C38" s="45" t="s">
        <v>15</v>
      </c>
      <c r="D38" s="46"/>
      <c r="E38" s="47"/>
      <c r="F38" s="9">
        <f>53279+61279</f>
        <v>114558</v>
      </c>
      <c r="G38" s="9">
        <f>53279+61279</f>
        <v>114558</v>
      </c>
      <c r="H38" s="3"/>
      <c r="I38" s="3"/>
      <c r="J38" s="10">
        <f>SUM(K38:P38)</f>
        <v>7961.7</v>
      </c>
      <c r="K38" s="10">
        <v>0</v>
      </c>
      <c r="L38" s="9">
        <v>7961.7</v>
      </c>
      <c r="M38" s="10">
        <v>0</v>
      </c>
      <c r="N38" s="10">
        <v>0</v>
      </c>
      <c r="O38" s="10">
        <v>0</v>
      </c>
      <c r="P38" s="10">
        <v>0</v>
      </c>
      <c r="Q38" s="2"/>
    </row>
    <row r="39" spans="1:17" s="22" customFormat="1" ht="12.75" x14ac:dyDescent="0.2">
      <c r="A39" s="35">
        <v>27</v>
      </c>
      <c r="B39" s="40"/>
      <c r="C39" s="45" t="s">
        <v>26</v>
      </c>
      <c r="D39" s="46"/>
      <c r="E39" s="47"/>
      <c r="F39" s="9">
        <v>0</v>
      </c>
      <c r="G39" s="9">
        <v>0</v>
      </c>
      <c r="H39" s="3"/>
      <c r="I39" s="3"/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2"/>
    </row>
    <row r="40" spans="1:17" s="22" customFormat="1" ht="12" customHeight="1" x14ac:dyDescent="0.2">
      <c r="A40" s="35">
        <v>28</v>
      </c>
      <c r="B40" s="41"/>
      <c r="C40" s="45" t="s">
        <v>16</v>
      </c>
      <c r="D40" s="46"/>
      <c r="E40" s="47"/>
      <c r="F40" s="9">
        <v>0</v>
      </c>
      <c r="G40" s="9">
        <v>0</v>
      </c>
      <c r="H40" s="3"/>
      <c r="I40" s="3"/>
      <c r="J40" s="10">
        <f>SUM(K40:P40)</f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2"/>
    </row>
    <row r="41" spans="1:17" s="22" customFormat="1" ht="107.25" customHeight="1" x14ac:dyDescent="0.2">
      <c r="A41" s="35">
        <v>29</v>
      </c>
      <c r="B41" s="39" t="s">
        <v>62</v>
      </c>
      <c r="C41" s="3" t="s">
        <v>46</v>
      </c>
      <c r="D41" s="13" t="s">
        <v>66</v>
      </c>
      <c r="E41" s="3" t="s">
        <v>12</v>
      </c>
      <c r="F41" s="7"/>
      <c r="G41" s="7"/>
      <c r="H41" s="3"/>
      <c r="I41" s="3"/>
      <c r="J41" s="4"/>
      <c r="K41" s="8"/>
      <c r="L41" s="8"/>
      <c r="M41" s="8"/>
      <c r="N41" s="8"/>
      <c r="O41" s="8"/>
      <c r="P41" s="8"/>
      <c r="Q41" s="2"/>
    </row>
    <row r="42" spans="1:17" s="22" customFormat="1" ht="12" customHeight="1" x14ac:dyDescent="0.2">
      <c r="A42" s="35">
        <v>30</v>
      </c>
      <c r="B42" s="40"/>
      <c r="C42" s="42" t="s">
        <v>42</v>
      </c>
      <c r="D42" s="43"/>
      <c r="E42" s="44"/>
      <c r="F42" s="9">
        <f>SUM(F47,F43:F45)</f>
        <v>0</v>
      </c>
      <c r="G42" s="9">
        <f t="shared" ref="G42" si="7">SUM(G47,G43:G45)</f>
        <v>0</v>
      </c>
      <c r="H42" s="6">
        <v>2025</v>
      </c>
      <c r="I42" s="6">
        <v>2025</v>
      </c>
      <c r="J42" s="9">
        <f>SUM(J47,J43:J45)</f>
        <v>0</v>
      </c>
      <c r="K42" s="9">
        <f t="shared" ref="K42" si="8">K43+K44+K45+K47</f>
        <v>0</v>
      </c>
      <c r="L42" s="9">
        <f>L43+L44+L45+L47</f>
        <v>0</v>
      </c>
      <c r="M42" s="9">
        <f t="shared" ref="M42:P42" si="9">M43+M44+M45+M47</f>
        <v>0</v>
      </c>
      <c r="N42" s="9">
        <f t="shared" si="9"/>
        <v>0</v>
      </c>
      <c r="O42" s="9">
        <f t="shared" si="9"/>
        <v>0</v>
      </c>
      <c r="P42" s="9">
        <f t="shared" si="9"/>
        <v>0</v>
      </c>
      <c r="Q42" s="2"/>
    </row>
    <row r="43" spans="1:17" s="22" customFormat="1" ht="12" customHeight="1" x14ac:dyDescent="0.2">
      <c r="A43" s="35">
        <v>31</v>
      </c>
      <c r="B43" s="40"/>
      <c r="C43" s="45" t="s">
        <v>13</v>
      </c>
      <c r="D43" s="46"/>
      <c r="E43" s="47"/>
      <c r="F43" s="9">
        <v>0</v>
      </c>
      <c r="G43" s="9">
        <v>0</v>
      </c>
      <c r="H43" s="3"/>
      <c r="I43" s="3"/>
      <c r="J43" s="10">
        <f>SUM(K43:P43)</f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2"/>
    </row>
    <row r="44" spans="1:17" s="22" customFormat="1" ht="12" customHeight="1" x14ac:dyDescent="0.2">
      <c r="A44" s="35">
        <v>32</v>
      </c>
      <c r="B44" s="40"/>
      <c r="C44" s="45" t="s">
        <v>14</v>
      </c>
      <c r="D44" s="46"/>
      <c r="E44" s="47"/>
      <c r="F44" s="9">
        <v>0</v>
      </c>
      <c r="G44" s="9">
        <v>0</v>
      </c>
      <c r="H44" s="3"/>
      <c r="I44" s="3"/>
      <c r="J44" s="10">
        <f>SUM(K44:P44)</f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2"/>
    </row>
    <row r="45" spans="1:17" s="22" customFormat="1" ht="12" customHeight="1" x14ac:dyDescent="0.2">
      <c r="A45" s="35">
        <v>33</v>
      </c>
      <c r="B45" s="40"/>
      <c r="C45" s="45" t="s">
        <v>15</v>
      </c>
      <c r="D45" s="46"/>
      <c r="E45" s="47"/>
      <c r="F45" s="9">
        <f>J45</f>
        <v>0</v>
      </c>
      <c r="G45" s="9">
        <f>J45</f>
        <v>0</v>
      </c>
      <c r="H45" s="3"/>
      <c r="I45" s="3"/>
      <c r="J45" s="10">
        <f>SUM(K45:P45)</f>
        <v>0</v>
      </c>
      <c r="K45" s="10">
        <v>0</v>
      </c>
      <c r="L45" s="9">
        <v>0</v>
      </c>
      <c r="M45" s="9">
        <v>0</v>
      </c>
      <c r="N45" s="10">
        <v>0</v>
      </c>
      <c r="O45" s="10">
        <v>0</v>
      </c>
      <c r="P45" s="10">
        <v>0</v>
      </c>
      <c r="Q45" s="2"/>
    </row>
    <row r="46" spans="1:17" s="22" customFormat="1" ht="12.75" x14ac:dyDescent="0.2">
      <c r="A46" s="35">
        <v>34</v>
      </c>
      <c r="B46" s="40"/>
      <c r="C46" s="45" t="s">
        <v>26</v>
      </c>
      <c r="D46" s="46"/>
      <c r="E46" s="47"/>
      <c r="F46" s="9">
        <v>0</v>
      </c>
      <c r="G46" s="9">
        <v>0</v>
      </c>
      <c r="H46" s="3"/>
      <c r="I46" s="3"/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2"/>
    </row>
    <row r="47" spans="1:17" s="22" customFormat="1" ht="12" customHeight="1" x14ac:dyDescent="0.2">
      <c r="A47" s="35">
        <v>35</v>
      </c>
      <c r="B47" s="41"/>
      <c r="C47" s="45" t="s">
        <v>16</v>
      </c>
      <c r="D47" s="46"/>
      <c r="E47" s="47"/>
      <c r="F47" s="9">
        <v>0</v>
      </c>
      <c r="G47" s="9">
        <v>0</v>
      </c>
      <c r="H47" s="3"/>
      <c r="I47" s="3"/>
      <c r="J47" s="10">
        <f>SUM(K47:P47)</f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2"/>
    </row>
    <row r="48" spans="1:17" s="22" customFormat="1" ht="96" customHeight="1" x14ac:dyDescent="0.2">
      <c r="A48" s="35">
        <v>36</v>
      </c>
      <c r="B48" s="39" t="s">
        <v>62</v>
      </c>
      <c r="C48" s="3" t="s">
        <v>49</v>
      </c>
      <c r="D48" s="13" t="s">
        <v>66</v>
      </c>
      <c r="E48" s="3" t="s">
        <v>12</v>
      </c>
      <c r="F48" s="7"/>
      <c r="G48" s="7"/>
      <c r="H48" s="3"/>
      <c r="I48" s="3"/>
      <c r="J48" s="4"/>
      <c r="K48" s="8"/>
      <c r="L48" s="8"/>
      <c r="M48" s="8"/>
      <c r="N48" s="8"/>
      <c r="O48" s="8"/>
      <c r="P48" s="8"/>
      <c r="Q48" s="2"/>
    </row>
    <row r="49" spans="1:17" s="22" customFormat="1" ht="12" customHeight="1" x14ac:dyDescent="0.2">
      <c r="A49" s="35">
        <v>37</v>
      </c>
      <c r="B49" s="40"/>
      <c r="C49" s="42" t="s">
        <v>47</v>
      </c>
      <c r="D49" s="43"/>
      <c r="E49" s="44"/>
      <c r="F49" s="9">
        <f>SUM(F54,F50:F52)</f>
        <v>25000</v>
      </c>
      <c r="G49" s="9">
        <f t="shared" ref="G49" si="10">SUM(G54,G50:G52)</f>
        <v>25000</v>
      </c>
      <c r="H49" s="6">
        <v>2025</v>
      </c>
      <c r="I49" s="6">
        <v>2025</v>
      </c>
      <c r="J49" s="9">
        <f>SUM(J54,J50:J52)</f>
        <v>25000</v>
      </c>
      <c r="K49" s="9">
        <f t="shared" ref="K49" si="11">K50+K51+K52+K54</f>
        <v>0</v>
      </c>
      <c r="L49" s="9">
        <f>L50+L51+L52+L54</f>
        <v>25000</v>
      </c>
      <c r="M49" s="9">
        <f t="shared" ref="M49:P49" si="12">M50+M51+M52+M54</f>
        <v>0</v>
      </c>
      <c r="N49" s="9">
        <f t="shared" si="12"/>
        <v>0</v>
      </c>
      <c r="O49" s="9">
        <f t="shared" si="12"/>
        <v>0</v>
      </c>
      <c r="P49" s="9">
        <f t="shared" si="12"/>
        <v>0</v>
      </c>
      <c r="Q49" s="2"/>
    </row>
    <row r="50" spans="1:17" s="22" customFormat="1" ht="12" customHeight="1" x14ac:dyDescent="0.2">
      <c r="A50" s="35">
        <v>38</v>
      </c>
      <c r="B50" s="40"/>
      <c r="C50" s="45" t="s">
        <v>13</v>
      </c>
      <c r="D50" s="46"/>
      <c r="E50" s="47"/>
      <c r="F50" s="9">
        <v>0</v>
      </c>
      <c r="G50" s="9">
        <v>0</v>
      </c>
      <c r="H50" s="3"/>
      <c r="I50" s="3"/>
      <c r="J50" s="10">
        <f>SUM(K50:P50)</f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2"/>
    </row>
    <row r="51" spans="1:17" s="22" customFormat="1" ht="12" customHeight="1" x14ac:dyDescent="0.2">
      <c r="A51" s="35">
        <v>39</v>
      </c>
      <c r="B51" s="40"/>
      <c r="C51" s="45" t="s">
        <v>14</v>
      </c>
      <c r="D51" s="46"/>
      <c r="E51" s="47"/>
      <c r="F51" s="9">
        <v>0</v>
      </c>
      <c r="G51" s="9">
        <v>0</v>
      </c>
      <c r="H51" s="3"/>
      <c r="I51" s="3"/>
      <c r="J51" s="10">
        <f>SUM(K51:P51)</f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2"/>
    </row>
    <row r="52" spans="1:17" s="22" customFormat="1" ht="12" customHeight="1" x14ac:dyDescent="0.2">
      <c r="A52" s="35">
        <v>40</v>
      </c>
      <c r="B52" s="40"/>
      <c r="C52" s="45" t="s">
        <v>15</v>
      </c>
      <c r="D52" s="46"/>
      <c r="E52" s="47"/>
      <c r="F52" s="9">
        <f>J52</f>
        <v>25000</v>
      </c>
      <c r="G52" s="9">
        <f>J52</f>
        <v>25000</v>
      </c>
      <c r="H52" s="3"/>
      <c r="I52" s="3"/>
      <c r="J52" s="10">
        <f>SUM(K52:P52)</f>
        <v>25000</v>
      </c>
      <c r="K52" s="10">
        <v>0</v>
      </c>
      <c r="L52" s="9">
        <v>25000</v>
      </c>
      <c r="M52" s="9">
        <v>0</v>
      </c>
      <c r="N52" s="10">
        <v>0</v>
      </c>
      <c r="O52" s="10">
        <v>0</v>
      </c>
      <c r="P52" s="10">
        <v>0</v>
      </c>
      <c r="Q52" s="2"/>
    </row>
    <row r="53" spans="1:17" s="22" customFormat="1" ht="12.75" x14ac:dyDescent="0.2">
      <c r="A53" s="35">
        <v>41</v>
      </c>
      <c r="B53" s="40"/>
      <c r="C53" s="45" t="s">
        <v>26</v>
      </c>
      <c r="D53" s="46"/>
      <c r="E53" s="47"/>
      <c r="F53" s="9">
        <v>0</v>
      </c>
      <c r="G53" s="9">
        <v>0</v>
      </c>
      <c r="H53" s="3"/>
      <c r="I53" s="3"/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2"/>
    </row>
    <row r="54" spans="1:17" s="22" customFormat="1" ht="12" customHeight="1" x14ac:dyDescent="0.2">
      <c r="A54" s="35">
        <v>42</v>
      </c>
      <c r="B54" s="41"/>
      <c r="C54" s="45" t="s">
        <v>16</v>
      </c>
      <c r="D54" s="46"/>
      <c r="E54" s="47"/>
      <c r="F54" s="9">
        <v>0</v>
      </c>
      <c r="G54" s="9">
        <v>0</v>
      </c>
      <c r="H54" s="3"/>
      <c r="I54" s="3"/>
      <c r="J54" s="10">
        <f>SUM(K54:P54)</f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2"/>
    </row>
    <row r="55" spans="1:17" s="22" customFormat="1" ht="96" customHeight="1" x14ac:dyDescent="0.2">
      <c r="A55" s="35">
        <v>43</v>
      </c>
      <c r="B55" s="39" t="s">
        <v>62</v>
      </c>
      <c r="C55" s="3" t="s">
        <v>51</v>
      </c>
      <c r="D55" s="13" t="s">
        <v>66</v>
      </c>
      <c r="E55" s="3" t="s">
        <v>12</v>
      </c>
      <c r="F55" s="7"/>
      <c r="G55" s="7"/>
      <c r="H55" s="3"/>
      <c r="I55" s="3"/>
      <c r="J55" s="4"/>
      <c r="K55" s="8"/>
      <c r="L55" s="8"/>
      <c r="M55" s="8"/>
      <c r="N55" s="8"/>
      <c r="O55" s="8"/>
      <c r="P55" s="8"/>
      <c r="Q55" s="2"/>
    </row>
    <row r="56" spans="1:17" s="22" customFormat="1" ht="12" customHeight="1" x14ac:dyDescent="0.2">
      <c r="A56" s="35">
        <v>44</v>
      </c>
      <c r="B56" s="40"/>
      <c r="C56" s="42" t="s">
        <v>42</v>
      </c>
      <c r="D56" s="43"/>
      <c r="E56" s="44"/>
      <c r="F56" s="9">
        <f>SUM(F61,F57:F59)</f>
        <v>7000</v>
      </c>
      <c r="G56" s="9">
        <f t="shared" ref="G56" si="13">SUM(G61,G57:G59)</f>
        <v>7000</v>
      </c>
      <c r="H56" s="6">
        <v>2026</v>
      </c>
      <c r="I56" s="6">
        <v>2026</v>
      </c>
      <c r="J56" s="9">
        <f>SUM(J61,J57:J59)</f>
        <v>7000</v>
      </c>
      <c r="K56" s="9">
        <f t="shared" ref="K56" si="14">K57+K58+K59+K61</f>
        <v>0</v>
      </c>
      <c r="L56" s="9">
        <f>L57+L58+L59+L61</f>
        <v>0</v>
      </c>
      <c r="M56" s="9">
        <f>M57+M58+M59+M61</f>
        <v>7000</v>
      </c>
      <c r="N56" s="9">
        <f t="shared" ref="N56:P56" si="15">N57+N58+N59+N61</f>
        <v>0</v>
      </c>
      <c r="O56" s="9">
        <f t="shared" si="15"/>
        <v>0</v>
      </c>
      <c r="P56" s="9">
        <f t="shared" si="15"/>
        <v>0</v>
      </c>
      <c r="Q56" s="2"/>
    </row>
    <row r="57" spans="1:17" s="22" customFormat="1" ht="12" customHeight="1" x14ac:dyDescent="0.2">
      <c r="A57" s="35">
        <v>45</v>
      </c>
      <c r="B57" s="40"/>
      <c r="C57" s="45" t="s">
        <v>13</v>
      </c>
      <c r="D57" s="46"/>
      <c r="E57" s="47"/>
      <c r="F57" s="9">
        <v>0</v>
      </c>
      <c r="G57" s="9">
        <v>0</v>
      </c>
      <c r="H57" s="3"/>
      <c r="I57" s="3"/>
      <c r="J57" s="10">
        <f>SUM(K57:P57)</f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2"/>
    </row>
    <row r="58" spans="1:17" s="22" customFormat="1" ht="12" customHeight="1" x14ac:dyDescent="0.2">
      <c r="A58" s="35">
        <v>46</v>
      </c>
      <c r="B58" s="40"/>
      <c r="C58" s="45" t="s">
        <v>14</v>
      </c>
      <c r="D58" s="46"/>
      <c r="E58" s="47"/>
      <c r="F58" s="9">
        <v>0</v>
      </c>
      <c r="G58" s="9">
        <v>0</v>
      </c>
      <c r="H58" s="3"/>
      <c r="I58" s="3"/>
      <c r="J58" s="10">
        <f>SUM(K58:P58)</f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2"/>
    </row>
    <row r="59" spans="1:17" s="22" customFormat="1" ht="12" customHeight="1" x14ac:dyDescent="0.2">
      <c r="A59" s="35">
        <v>47</v>
      </c>
      <c r="B59" s="40"/>
      <c r="C59" s="45" t="s">
        <v>15</v>
      </c>
      <c r="D59" s="46"/>
      <c r="E59" s="47"/>
      <c r="F59" s="9">
        <f>J59</f>
        <v>7000</v>
      </c>
      <c r="G59" s="9">
        <f>J59</f>
        <v>7000</v>
      </c>
      <c r="H59" s="3"/>
      <c r="I59" s="3"/>
      <c r="J59" s="10">
        <f>SUM(K59:P59)</f>
        <v>7000</v>
      </c>
      <c r="K59" s="10">
        <v>0</v>
      </c>
      <c r="L59" s="9">
        <v>0</v>
      </c>
      <c r="M59" s="9">
        <v>7000</v>
      </c>
      <c r="N59" s="10">
        <v>0</v>
      </c>
      <c r="O59" s="10">
        <v>0</v>
      </c>
      <c r="P59" s="10">
        <v>0</v>
      </c>
      <c r="Q59" s="2"/>
    </row>
    <row r="60" spans="1:17" s="22" customFormat="1" ht="12.75" x14ac:dyDescent="0.2">
      <c r="A60" s="35">
        <v>48</v>
      </c>
      <c r="B60" s="40"/>
      <c r="C60" s="45" t="s">
        <v>26</v>
      </c>
      <c r="D60" s="46"/>
      <c r="E60" s="47"/>
      <c r="F60" s="9">
        <v>0</v>
      </c>
      <c r="G60" s="9">
        <v>0</v>
      </c>
      <c r="H60" s="3"/>
      <c r="I60" s="3"/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2"/>
    </row>
    <row r="61" spans="1:17" s="22" customFormat="1" ht="12" customHeight="1" x14ac:dyDescent="0.2">
      <c r="A61" s="35">
        <v>49</v>
      </c>
      <c r="B61" s="41"/>
      <c r="C61" s="45" t="s">
        <v>16</v>
      </c>
      <c r="D61" s="46"/>
      <c r="E61" s="47"/>
      <c r="F61" s="9">
        <v>0</v>
      </c>
      <c r="G61" s="9">
        <v>0</v>
      </c>
      <c r="H61" s="3"/>
      <c r="I61" s="3"/>
      <c r="J61" s="10">
        <f>SUM(K61:P61)</f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2"/>
    </row>
    <row r="62" spans="1:17" s="22" customFormat="1" ht="96" customHeight="1" x14ac:dyDescent="0.2">
      <c r="A62" s="35">
        <v>50</v>
      </c>
      <c r="B62" s="39" t="s">
        <v>62</v>
      </c>
      <c r="C62" s="3" t="s">
        <v>52</v>
      </c>
      <c r="D62" s="13" t="s">
        <v>53</v>
      </c>
      <c r="E62" s="3" t="s">
        <v>12</v>
      </c>
      <c r="F62" s="7"/>
      <c r="G62" s="7"/>
      <c r="H62" s="3"/>
      <c r="I62" s="3"/>
      <c r="J62" s="4"/>
      <c r="K62" s="8"/>
      <c r="L62" s="8"/>
      <c r="M62" s="8"/>
      <c r="N62" s="8"/>
      <c r="O62" s="8"/>
      <c r="P62" s="8"/>
      <c r="Q62" s="2"/>
    </row>
    <row r="63" spans="1:17" s="22" customFormat="1" ht="12" customHeight="1" x14ac:dyDescent="0.2">
      <c r="A63" s="35">
        <v>51</v>
      </c>
      <c r="B63" s="40"/>
      <c r="C63" s="42" t="s">
        <v>47</v>
      </c>
      <c r="D63" s="43"/>
      <c r="E63" s="44"/>
      <c r="F63" s="9">
        <f>SUM(F68,F64:F66)</f>
        <v>189113</v>
      </c>
      <c r="G63" s="9">
        <f t="shared" ref="G63" si="16">SUM(G68,G64:G66)</f>
        <v>189113</v>
      </c>
      <c r="H63" s="6">
        <v>2025</v>
      </c>
      <c r="I63" s="6">
        <v>2025</v>
      </c>
      <c r="J63" s="9">
        <f>SUM(J68,J64:J66)</f>
        <v>189113</v>
      </c>
      <c r="K63" s="9">
        <f t="shared" ref="K63" si="17">K64+K65+K66+K68</f>
        <v>0</v>
      </c>
      <c r="L63" s="9">
        <f>L64+L65+L66+L68</f>
        <v>0</v>
      </c>
      <c r="M63" s="9">
        <f t="shared" ref="M63:P63" si="18">M64+M65+M66+M68</f>
        <v>99113</v>
      </c>
      <c r="N63" s="9">
        <f t="shared" si="18"/>
        <v>90000</v>
      </c>
      <c r="O63" s="9">
        <f t="shared" si="18"/>
        <v>0</v>
      </c>
      <c r="P63" s="9">
        <f t="shared" si="18"/>
        <v>0</v>
      </c>
      <c r="Q63" s="2"/>
    </row>
    <row r="64" spans="1:17" s="22" customFormat="1" ht="12" customHeight="1" x14ac:dyDescent="0.2">
      <c r="A64" s="35">
        <v>52</v>
      </c>
      <c r="B64" s="40"/>
      <c r="C64" s="45" t="s">
        <v>13</v>
      </c>
      <c r="D64" s="46"/>
      <c r="E64" s="47"/>
      <c r="F64" s="9">
        <v>0</v>
      </c>
      <c r="G64" s="9">
        <v>0</v>
      </c>
      <c r="H64" s="3"/>
      <c r="I64" s="3"/>
      <c r="J64" s="10">
        <f>SUM(K64:P64)</f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2"/>
    </row>
    <row r="65" spans="1:17" s="22" customFormat="1" ht="12" customHeight="1" x14ac:dyDescent="0.2">
      <c r="A65" s="35">
        <v>53</v>
      </c>
      <c r="B65" s="40"/>
      <c r="C65" s="45" t="s">
        <v>14</v>
      </c>
      <c r="D65" s="46"/>
      <c r="E65" s="47"/>
      <c r="F65" s="9">
        <v>0</v>
      </c>
      <c r="G65" s="9">
        <v>0</v>
      </c>
      <c r="H65" s="3"/>
      <c r="I65" s="3"/>
      <c r="J65" s="10">
        <f>SUM(K65:P65)</f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2"/>
    </row>
    <row r="66" spans="1:17" s="22" customFormat="1" ht="12" customHeight="1" x14ac:dyDescent="0.2">
      <c r="A66" s="35">
        <v>54</v>
      </c>
      <c r="B66" s="40"/>
      <c r="C66" s="45" t="s">
        <v>15</v>
      </c>
      <c r="D66" s="46"/>
      <c r="E66" s="47"/>
      <c r="F66" s="9">
        <f>J66</f>
        <v>189113</v>
      </c>
      <c r="G66" s="9">
        <f>J66</f>
        <v>189113</v>
      </c>
      <c r="H66" s="3"/>
      <c r="I66" s="3"/>
      <c r="J66" s="10">
        <f>SUM(K66:P66)</f>
        <v>189113</v>
      </c>
      <c r="K66" s="10">
        <v>0</v>
      </c>
      <c r="L66" s="9">
        <v>0</v>
      </c>
      <c r="M66" s="10">
        <v>99113</v>
      </c>
      <c r="N66" s="10">
        <v>90000</v>
      </c>
      <c r="O66" s="10">
        <v>0</v>
      </c>
      <c r="P66" s="10">
        <v>0</v>
      </c>
      <c r="Q66" s="2"/>
    </row>
    <row r="67" spans="1:17" s="22" customFormat="1" ht="12.75" x14ac:dyDescent="0.2">
      <c r="A67" s="35">
        <v>55</v>
      </c>
      <c r="B67" s="40"/>
      <c r="C67" s="45" t="s">
        <v>26</v>
      </c>
      <c r="D67" s="46"/>
      <c r="E67" s="47"/>
      <c r="F67" s="9">
        <v>0</v>
      </c>
      <c r="G67" s="9">
        <v>0</v>
      </c>
      <c r="H67" s="3"/>
      <c r="I67" s="3"/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2"/>
    </row>
    <row r="68" spans="1:17" s="22" customFormat="1" ht="12" customHeight="1" x14ac:dyDescent="0.2">
      <c r="A68" s="35">
        <v>56</v>
      </c>
      <c r="B68" s="41"/>
      <c r="C68" s="45" t="s">
        <v>16</v>
      </c>
      <c r="D68" s="46"/>
      <c r="E68" s="47"/>
      <c r="F68" s="9">
        <v>0</v>
      </c>
      <c r="G68" s="9">
        <v>0</v>
      </c>
      <c r="H68" s="3"/>
      <c r="I68" s="3"/>
      <c r="J68" s="10">
        <f>SUM(K68:P68)</f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2"/>
    </row>
    <row r="69" spans="1:17" s="22" customFormat="1" ht="96" customHeight="1" x14ac:dyDescent="0.2">
      <c r="A69" s="35">
        <v>57</v>
      </c>
      <c r="B69" s="39" t="s">
        <v>62</v>
      </c>
      <c r="C69" s="3" t="s">
        <v>54</v>
      </c>
      <c r="D69" s="13" t="s">
        <v>66</v>
      </c>
      <c r="E69" s="3" t="s">
        <v>12</v>
      </c>
      <c r="F69" s="7"/>
      <c r="G69" s="7"/>
      <c r="H69" s="3"/>
      <c r="I69" s="3"/>
      <c r="J69" s="4"/>
      <c r="K69" s="8"/>
      <c r="L69" s="8"/>
      <c r="M69" s="8"/>
      <c r="N69" s="8"/>
      <c r="O69" s="8"/>
      <c r="P69" s="8"/>
      <c r="Q69" s="2"/>
    </row>
    <row r="70" spans="1:17" s="22" customFormat="1" ht="12" customHeight="1" x14ac:dyDescent="0.2">
      <c r="A70" s="35">
        <v>58</v>
      </c>
      <c r="B70" s="40"/>
      <c r="C70" s="42" t="s">
        <v>48</v>
      </c>
      <c r="D70" s="43"/>
      <c r="E70" s="44"/>
      <c r="F70" s="9">
        <f>SUM(F75,F71:F73)</f>
        <v>25000</v>
      </c>
      <c r="G70" s="9">
        <f t="shared" ref="G70" si="19">SUM(G75,G71:G73)</f>
        <v>25000</v>
      </c>
      <c r="H70" s="6">
        <v>2027</v>
      </c>
      <c r="I70" s="6">
        <v>2027</v>
      </c>
      <c r="J70" s="9">
        <f>SUM(J75,J71:J73)</f>
        <v>25000</v>
      </c>
      <c r="K70" s="9">
        <f t="shared" ref="K70" si="20">K71+K72+K73+K75</f>
        <v>0</v>
      </c>
      <c r="L70" s="9">
        <f>L71+L72+L73+L75</f>
        <v>0</v>
      </c>
      <c r="M70" s="9">
        <f t="shared" ref="M70:P70" si="21">M71+M72+M73+M75</f>
        <v>0</v>
      </c>
      <c r="N70" s="9">
        <f>N71+N72+N73+N75</f>
        <v>25000</v>
      </c>
      <c r="O70" s="9">
        <f t="shared" si="21"/>
        <v>0</v>
      </c>
      <c r="P70" s="9">
        <f t="shared" si="21"/>
        <v>0</v>
      </c>
      <c r="Q70" s="2"/>
    </row>
    <row r="71" spans="1:17" s="22" customFormat="1" ht="12" customHeight="1" x14ac:dyDescent="0.2">
      <c r="A71" s="35">
        <v>59</v>
      </c>
      <c r="B71" s="40"/>
      <c r="C71" s="45" t="s">
        <v>13</v>
      </c>
      <c r="D71" s="46"/>
      <c r="E71" s="47"/>
      <c r="F71" s="9">
        <v>0</v>
      </c>
      <c r="G71" s="9">
        <v>0</v>
      </c>
      <c r="H71" s="3"/>
      <c r="I71" s="3"/>
      <c r="J71" s="10">
        <f>SUM(K71:P71)</f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2"/>
    </row>
    <row r="72" spans="1:17" s="22" customFormat="1" ht="12" customHeight="1" x14ac:dyDescent="0.2">
      <c r="A72" s="35">
        <v>60</v>
      </c>
      <c r="B72" s="40"/>
      <c r="C72" s="45" t="s">
        <v>14</v>
      </c>
      <c r="D72" s="46"/>
      <c r="E72" s="47"/>
      <c r="F72" s="9">
        <v>0</v>
      </c>
      <c r="G72" s="9">
        <v>0</v>
      </c>
      <c r="H72" s="3"/>
      <c r="I72" s="3"/>
      <c r="J72" s="10">
        <f>SUM(K72:P72)</f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2"/>
    </row>
    <row r="73" spans="1:17" s="22" customFormat="1" ht="12" customHeight="1" x14ac:dyDescent="0.2">
      <c r="A73" s="35">
        <v>61</v>
      </c>
      <c r="B73" s="40"/>
      <c r="C73" s="45" t="s">
        <v>15</v>
      </c>
      <c r="D73" s="46"/>
      <c r="E73" s="47"/>
      <c r="F73" s="9">
        <f>J73</f>
        <v>25000</v>
      </c>
      <c r="G73" s="9">
        <f>J73</f>
        <v>25000</v>
      </c>
      <c r="H73" s="3"/>
      <c r="I73" s="3"/>
      <c r="J73" s="10">
        <f>SUM(K73:P73)</f>
        <v>25000</v>
      </c>
      <c r="K73" s="10">
        <v>0</v>
      </c>
      <c r="L73" s="9">
        <v>0</v>
      </c>
      <c r="M73" s="10">
        <v>0</v>
      </c>
      <c r="N73" s="9">
        <v>25000</v>
      </c>
      <c r="O73" s="10">
        <v>0</v>
      </c>
      <c r="P73" s="10">
        <v>0</v>
      </c>
      <c r="Q73" s="2"/>
    </row>
    <row r="74" spans="1:17" s="22" customFormat="1" ht="12.75" x14ac:dyDescent="0.2">
      <c r="A74" s="35">
        <v>62</v>
      </c>
      <c r="B74" s="40"/>
      <c r="C74" s="45" t="s">
        <v>26</v>
      </c>
      <c r="D74" s="46"/>
      <c r="E74" s="47"/>
      <c r="F74" s="9">
        <v>0</v>
      </c>
      <c r="G74" s="9">
        <v>0</v>
      </c>
      <c r="H74" s="3"/>
      <c r="I74" s="3"/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2"/>
    </row>
    <row r="75" spans="1:17" s="22" customFormat="1" ht="12" customHeight="1" x14ac:dyDescent="0.2">
      <c r="A75" s="35">
        <v>63</v>
      </c>
      <c r="B75" s="41"/>
      <c r="C75" s="45" t="s">
        <v>16</v>
      </c>
      <c r="D75" s="46"/>
      <c r="E75" s="47"/>
      <c r="F75" s="9">
        <v>0</v>
      </c>
      <c r="G75" s="9">
        <v>0</v>
      </c>
      <c r="H75" s="3"/>
      <c r="I75" s="3"/>
      <c r="J75" s="10">
        <f>SUM(K75:P75)</f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2"/>
    </row>
    <row r="76" spans="1:17" s="22" customFormat="1" ht="96" customHeight="1" x14ac:dyDescent="0.2">
      <c r="A76" s="35">
        <v>64</v>
      </c>
      <c r="B76" s="39" t="s">
        <v>62</v>
      </c>
      <c r="C76" s="3" t="s">
        <v>56</v>
      </c>
      <c r="D76" s="13" t="s">
        <v>66</v>
      </c>
      <c r="E76" s="3" t="s">
        <v>12</v>
      </c>
      <c r="F76" s="7"/>
      <c r="G76" s="7"/>
      <c r="H76" s="3"/>
      <c r="I76" s="3"/>
      <c r="J76" s="4"/>
      <c r="K76" s="8"/>
      <c r="L76" s="8"/>
      <c r="M76" s="8"/>
      <c r="N76" s="8"/>
      <c r="O76" s="8"/>
      <c r="P76" s="8"/>
      <c r="Q76" s="2"/>
    </row>
    <row r="77" spans="1:17" s="22" customFormat="1" ht="12" customHeight="1" x14ac:dyDescent="0.2">
      <c r="A77" s="35">
        <v>65</v>
      </c>
      <c r="B77" s="40"/>
      <c r="C77" s="42" t="s">
        <v>50</v>
      </c>
      <c r="D77" s="43"/>
      <c r="E77" s="44"/>
      <c r="F77" s="9">
        <f>SUM(F82,F78:F80)</f>
        <v>685296.18390000006</v>
      </c>
      <c r="G77" s="9">
        <f t="shared" ref="G77" si="22">SUM(G82,G78:G80)</f>
        <v>685296.18390000006</v>
      </c>
      <c r="H77" s="6">
        <v>2026</v>
      </c>
      <c r="I77" s="6">
        <v>2029</v>
      </c>
      <c r="J77" s="9">
        <f>SUM(J82,J78:J80)</f>
        <v>685296.18390000006</v>
      </c>
      <c r="K77" s="9">
        <f t="shared" ref="K77" si="23">K78+K79+K80+K82</f>
        <v>0</v>
      </c>
      <c r="L77" s="9">
        <f>L78+L79+L80+L82</f>
        <v>0</v>
      </c>
      <c r="M77" s="9">
        <f t="shared" ref="M77:P77" si="24">M78+M79+M80+M82</f>
        <v>62299.653900000005</v>
      </c>
      <c r="N77" s="9">
        <f t="shared" si="24"/>
        <v>207665.51</v>
      </c>
      <c r="O77" s="9">
        <f t="shared" si="24"/>
        <v>207665.51</v>
      </c>
      <c r="P77" s="9">
        <f t="shared" si="24"/>
        <v>207665.51</v>
      </c>
      <c r="Q77" s="2"/>
    </row>
    <row r="78" spans="1:17" s="22" customFormat="1" ht="12" customHeight="1" x14ac:dyDescent="0.2">
      <c r="A78" s="35">
        <v>66</v>
      </c>
      <c r="B78" s="40"/>
      <c r="C78" s="45" t="s">
        <v>13</v>
      </c>
      <c r="D78" s="46"/>
      <c r="E78" s="47"/>
      <c r="F78" s="9">
        <v>0</v>
      </c>
      <c r="G78" s="9">
        <v>0</v>
      </c>
      <c r="H78" s="3"/>
      <c r="I78" s="3"/>
      <c r="J78" s="10">
        <f>SUM(K78:P78)</f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2"/>
    </row>
    <row r="79" spans="1:17" s="22" customFormat="1" ht="12" customHeight="1" x14ac:dyDescent="0.2">
      <c r="A79" s="35">
        <v>67</v>
      </c>
      <c r="B79" s="40"/>
      <c r="C79" s="45" t="s">
        <v>14</v>
      </c>
      <c r="D79" s="46"/>
      <c r="E79" s="47"/>
      <c r="F79" s="9">
        <v>0</v>
      </c>
      <c r="G79" s="9">
        <v>0</v>
      </c>
      <c r="H79" s="3"/>
      <c r="I79" s="3"/>
      <c r="J79" s="10">
        <f>SUM(K79:P79)</f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2"/>
    </row>
    <row r="80" spans="1:17" s="22" customFormat="1" ht="12" customHeight="1" x14ac:dyDescent="0.2">
      <c r="A80" s="35">
        <v>68</v>
      </c>
      <c r="B80" s="40"/>
      <c r="C80" s="45" t="s">
        <v>15</v>
      </c>
      <c r="D80" s="46"/>
      <c r="E80" s="47"/>
      <c r="F80" s="9">
        <f>J80</f>
        <v>685296.18390000006</v>
      </c>
      <c r="G80" s="9">
        <f>J80</f>
        <v>685296.18390000006</v>
      </c>
      <c r="H80" s="3"/>
      <c r="I80" s="3"/>
      <c r="J80" s="10">
        <f>SUM(K80:P80)</f>
        <v>685296.18390000006</v>
      </c>
      <c r="K80" s="10">
        <v>0</v>
      </c>
      <c r="L80" s="9">
        <v>0</v>
      </c>
      <c r="M80" s="10">
        <v>62299.653900000005</v>
      </c>
      <c r="N80" s="10">
        <v>207665.51</v>
      </c>
      <c r="O80" s="10">
        <v>207665.51</v>
      </c>
      <c r="P80" s="10">
        <v>207665.51</v>
      </c>
      <c r="Q80" s="2"/>
    </row>
    <row r="81" spans="1:17" s="22" customFormat="1" ht="12.75" x14ac:dyDescent="0.2">
      <c r="A81" s="35">
        <v>69</v>
      </c>
      <c r="B81" s="40"/>
      <c r="C81" s="45" t="s">
        <v>26</v>
      </c>
      <c r="D81" s="46"/>
      <c r="E81" s="47"/>
      <c r="F81" s="9">
        <v>0</v>
      </c>
      <c r="G81" s="9">
        <v>0</v>
      </c>
      <c r="H81" s="3"/>
      <c r="I81" s="3"/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2"/>
    </row>
    <row r="82" spans="1:17" s="22" customFormat="1" ht="12" customHeight="1" x14ac:dyDescent="0.2">
      <c r="A82" s="35">
        <v>70</v>
      </c>
      <c r="B82" s="41"/>
      <c r="C82" s="45" t="s">
        <v>16</v>
      </c>
      <c r="D82" s="46"/>
      <c r="E82" s="47"/>
      <c r="F82" s="9">
        <v>0</v>
      </c>
      <c r="G82" s="9">
        <v>0</v>
      </c>
      <c r="H82" s="3"/>
      <c r="I82" s="3"/>
      <c r="J82" s="10">
        <f>SUM(K82:P82)</f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2"/>
    </row>
    <row r="83" spans="1:17" s="16" customFormat="1" ht="69.75" customHeight="1" x14ac:dyDescent="0.25">
      <c r="A83" s="35">
        <v>71</v>
      </c>
      <c r="B83" s="3" t="s">
        <v>64</v>
      </c>
      <c r="C83" s="13" t="s">
        <v>68</v>
      </c>
      <c r="D83" s="13" t="s">
        <v>66</v>
      </c>
      <c r="E83" s="13" t="s">
        <v>12</v>
      </c>
      <c r="F83" s="14"/>
      <c r="G83" s="14"/>
      <c r="H83" s="13"/>
      <c r="I83" s="13"/>
      <c r="J83" s="15"/>
      <c r="K83" s="15"/>
      <c r="L83" s="15"/>
      <c r="M83" s="15"/>
      <c r="N83" s="15"/>
      <c r="O83" s="15"/>
      <c r="P83" s="15"/>
      <c r="Q83" s="2"/>
    </row>
    <row r="84" spans="1:17" s="16" customFormat="1" ht="12" customHeight="1" x14ac:dyDescent="0.25">
      <c r="A84" s="35">
        <v>72</v>
      </c>
      <c r="B84" s="12"/>
      <c r="C84" s="48" t="s">
        <v>57</v>
      </c>
      <c r="D84" s="49"/>
      <c r="E84" s="50"/>
      <c r="F84" s="9">
        <f>F85+F86+F87+F89</f>
        <v>1209751.32</v>
      </c>
      <c r="G84" s="9">
        <f>G85+G86+G87+G89</f>
        <v>1209751.32</v>
      </c>
      <c r="H84" s="13">
        <v>2021</v>
      </c>
      <c r="I84" s="13">
        <v>2028</v>
      </c>
      <c r="J84" s="9">
        <f>J85+J86+J87+J89</f>
        <v>1209751.32</v>
      </c>
      <c r="K84" s="9">
        <f t="shared" ref="K84:P84" si="25">K85+K86+K87+K89</f>
        <v>208103.5</v>
      </c>
      <c r="L84" s="9">
        <f t="shared" si="25"/>
        <v>230814.09999999998</v>
      </c>
      <c r="M84" s="9">
        <f>M85+M86+M87+M89</f>
        <v>237381.90000000002</v>
      </c>
      <c r="N84" s="9">
        <f t="shared" si="25"/>
        <v>248807.12</v>
      </c>
      <c r="O84" s="9">
        <f t="shared" si="25"/>
        <v>284644.7</v>
      </c>
      <c r="P84" s="9">
        <f t="shared" si="25"/>
        <v>0</v>
      </c>
      <c r="Q84" s="11"/>
    </row>
    <row r="85" spans="1:17" s="16" customFormat="1" ht="12" customHeight="1" x14ac:dyDescent="0.25">
      <c r="A85" s="35">
        <v>73</v>
      </c>
      <c r="B85" s="12"/>
      <c r="C85" s="45" t="s">
        <v>13</v>
      </c>
      <c r="D85" s="46"/>
      <c r="E85" s="47"/>
      <c r="F85" s="9">
        <v>0</v>
      </c>
      <c r="G85" s="9">
        <v>0</v>
      </c>
      <c r="H85" s="13"/>
      <c r="I85" s="13"/>
      <c r="J85" s="10">
        <f>K85+L85+M85+N85+P85</f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1"/>
    </row>
    <row r="86" spans="1:17" s="16" customFormat="1" ht="12" customHeight="1" x14ac:dyDescent="0.25">
      <c r="A86" s="35">
        <v>74</v>
      </c>
      <c r="B86" s="12"/>
      <c r="C86" s="45" t="s">
        <v>14</v>
      </c>
      <c r="D86" s="46"/>
      <c r="E86" s="47"/>
      <c r="F86" s="9">
        <f>G86</f>
        <v>583526.5</v>
      </c>
      <c r="G86" s="9">
        <f>J86</f>
        <v>583526.5</v>
      </c>
      <c r="H86" s="13"/>
      <c r="I86" s="13"/>
      <c r="J86" s="15">
        <f>SUM(K86:P86)</f>
        <v>583526.5</v>
      </c>
      <c r="K86" s="15">
        <v>145672.5</v>
      </c>
      <c r="L86" s="15">
        <v>161569.9</v>
      </c>
      <c r="M86" s="15">
        <v>129642.8</v>
      </c>
      <c r="N86" s="15">
        <v>146641.29999999999</v>
      </c>
      <c r="O86" s="15">
        <v>0</v>
      </c>
      <c r="P86" s="15">
        <v>0</v>
      </c>
      <c r="Q86" s="11"/>
    </row>
    <row r="87" spans="1:17" s="16" customFormat="1" ht="12" customHeight="1" x14ac:dyDescent="0.25">
      <c r="A87" s="35">
        <v>75</v>
      </c>
      <c r="B87" s="12"/>
      <c r="C87" s="45" t="s">
        <v>15</v>
      </c>
      <c r="D87" s="46"/>
      <c r="E87" s="47"/>
      <c r="F87" s="9">
        <f>G87</f>
        <v>626224.82000000007</v>
      </c>
      <c r="G87" s="9">
        <f>J87</f>
        <v>626224.82000000007</v>
      </c>
      <c r="H87" s="13"/>
      <c r="I87" s="13"/>
      <c r="J87" s="15">
        <f>SUM(K87:P87)</f>
        <v>626224.82000000007</v>
      </c>
      <c r="K87" s="15">
        <v>62431</v>
      </c>
      <c r="L87" s="15">
        <v>69244.2</v>
      </c>
      <c r="M87" s="15">
        <f>36538.18+71200.92</f>
        <v>107739.1</v>
      </c>
      <c r="N87" s="15">
        <f>39734.82+62431</f>
        <v>102165.82</v>
      </c>
      <c r="O87" s="15">
        <v>284644.7</v>
      </c>
      <c r="P87" s="15">
        <v>0</v>
      </c>
      <c r="Q87" s="11"/>
    </row>
    <row r="88" spans="1:17" s="22" customFormat="1" ht="12.75" x14ac:dyDescent="0.2">
      <c r="A88" s="35">
        <v>76</v>
      </c>
      <c r="B88" s="19"/>
      <c r="C88" s="45" t="s">
        <v>26</v>
      </c>
      <c r="D88" s="46"/>
      <c r="E88" s="47"/>
      <c r="F88" s="9">
        <f>G88</f>
        <v>265307.12</v>
      </c>
      <c r="G88" s="9">
        <f>J88</f>
        <v>265307.12</v>
      </c>
      <c r="H88" s="3"/>
      <c r="I88" s="3"/>
      <c r="J88" s="15">
        <f>SUM(K88:P88)</f>
        <v>265307.12</v>
      </c>
      <c r="K88" s="15">
        <v>62431</v>
      </c>
      <c r="L88" s="15">
        <v>69244.2</v>
      </c>
      <c r="M88" s="15">
        <v>71200.92</v>
      </c>
      <c r="N88" s="15">
        <v>62431</v>
      </c>
      <c r="O88" s="15">
        <v>0</v>
      </c>
      <c r="P88" s="15">
        <v>0</v>
      </c>
      <c r="Q88" s="2"/>
    </row>
    <row r="89" spans="1:17" s="16" customFormat="1" ht="12" customHeight="1" x14ac:dyDescent="0.25">
      <c r="A89" s="35">
        <v>77</v>
      </c>
      <c r="B89" s="12"/>
      <c r="C89" s="45" t="s">
        <v>16</v>
      </c>
      <c r="D89" s="46"/>
      <c r="E89" s="47"/>
      <c r="F89" s="9">
        <v>0</v>
      </c>
      <c r="G89" s="9">
        <v>0</v>
      </c>
      <c r="H89" s="13"/>
      <c r="I89" s="13"/>
      <c r="J89" s="10">
        <f>K89+L89+M89+N89+P89</f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1"/>
    </row>
    <row r="90" spans="1:17" s="16" customFormat="1" ht="36" x14ac:dyDescent="0.25">
      <c r="A90" s="35">
        <v>78</v>
      </c>
      <c r="B90" s="39" t="s">
        <v>44</v>
      </c>
      <c r="C90" s="13" t="s">
        <v>45</v>
      </c>
      <c r="D90" s="13" t="s">
        <v>66</v>
      </c>
      <c r="E90" s="13" t="s">
        <v>12</v>
      </c>
      <c r="F90" s="14"/>
      <c r="G90" s="14"/>
      <c r="H90" s="13"/>
      <c r="I90" s="13"/>
      <c r="J90" s="15"/>
      <c r="K90" s="15"/>
      <c r="L90" s="15"/>
      <c r="M90" s="15"/>
      <c r="N90" s="15"/>
      <c r="O90" s="15"/>
      <c r="P90" s="15"/>
      <c r="Q90" s="2"/>
    </row>
    <row r="91" spans="1:17" s="16" customFormat="1" ht="12" customHeight="1" x14ac:dyDescent="0.25">
      <c r="A91" s="35">
        <v>79</v>
      </c>
      <c r="B91" s="40"/>
      <c r="C91" s="48" t="s">
        <v>58</v>
      </c>
      <c r="D91" s="49"/>
      <c r="E91" s="50"/>
      <c r="F91" s="9">
        <f>F92+F93+F94+F96</f>
        <v>25000</v>
      </c>
      <c r="G91" s="9">
        <f>G92+G93+G94+G96</f>
        <v>25000</v>
      </c>
      <c r="H91" s="13">
        <v>2025</v>
      </c>
      <c r="I91" s="13">
        <v>2029</v>
      </c>
      <c r="J91" s="9">
        <f>J92+J93+J94+J96</f>
        <v>25000</v>
      </c>
      <c r="K91" s="9">
        <f>K92+K93+K94+K96</f>
        <v>0</v>
      </c>
      <c r="L91" s="9">
        <f t="shared" ref="L91:P91" si="26">L92+L93+L94+L96</f>
        <v>0</v>
      </c>
      <c r="M91" s="9">
        <f t="shared" si="26"/>
        <v>25000</v>
      </c>
      <c r="N91" s="9">
        <f t="shared" si="26"/>
        <v>0</v>
      </c>
      <c r="O91" s="9">
        <f t="shared" si="26"/>
        <v>0</v>
      </c>
      <c r="P91" s="9">
        <f t="shared" si="26"/>
        <v>0</v>
      </c>
      <c r="Q91" s="11"/>
    </row>
    <row r="92" spans="1:17" s="16" customFormat="1" ht="12" customHeight="1" x14ac:dyDescent="0.25">
      <c r="A92" s="35">
        <v>80</v>
      </c>
      <c r="B92" s="40"/>
      <c r="C92" s="45" t="s">
        <v>13</v>
      </c>
      <c r="D92" s="46"/>
      <c r="E92" s="47"/>
      <c r="F92" s="9">
        <v>0</v>
      </c>
      <c r="G92" s="9">
        <v>0</v>
      </c>
      <c r="H92" s="13"/>
      <c r="I92" s="13"/>
      <c r="J92" s="10">
        <f>K92+L92+M92+N92+P92</f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1"/>
    </row>
    <row r="93" spans="1:17" s="16" customFormat="1" ht="12" customHeight="1" x14ac:dyDescent="0.25">
      <c r="A93" s="35">
        <v>81</v>
      </c>
      <c r="B93" s="40"/>
      <c r="C93" s="45" t="s">
        <v>14</v>
      </c>
      <c r="D93" s="46"/>
      <c r="E93" s="47"/>
      <c r="F93" s="9">
        <f>G93</f>
        <v>0</v>
      </c>
      <c r="G93" s="9">
        <f>J93</f>
        <v>0</v>
      </c>
      <c r="H93" s="13"/>
      <c r="I93" s="13"/>
      <c r="J93" s="15">
        <f>SUM(K93:P93)</f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1"/>
    </row>
    <row r="94" spans="1:17" s="16" customFormat="1" ht="12" customHeight="1" x14ac:dyDescent="0.25">
      <c r="A94" s="35">
        <v>82</v>
      </c>
      <c r="B94" s="40"/>
      <c r="C94" s="45" t="s">
        <v>15</v>
      </c>
      <c r="D94" s="46"/>
      <c r="E94" s="47"/>
      <c r="F94" s="9">
        <f>G94</f>
        <v>25000</v>
      </c>
      <c r="G94" s="9">
        <f>J94</f>
        <v>25000</v>
      </c>
      <c r="H94" s="13"/>
      <c r="I94" s="13"/>
      <c r="J94" s="15">
        <f>SUM(K94:P94)</f>
        <v>25000</v>
      </c>
      <c r="K94" s="15">
        <v>0</v>
      </c>
      <c r="L94" s="15">
        <v>0</v>
      </c>
      <c r="M94" s="15">
        <v>25000</v>
      </c>
      <c r="N94" s="15">
        <v>0</v>
      </c>
      <c r="O94" s="15">
        <v>0</v>
      </c>
      <c r="P94" s="15">
        <v>0</v>
      </c>
      <c r="Q94" s="11"/>
    </row>
    <row r="95" spans="1:17" s="22" customFormat="1" ht="12.75" x14ac:dyDescent="0.2">
      <c r="A95" s="35">
        <v>83</v>
      </c>
      <c r="B95" s="40"/>
      <c r="C95" s="45" t="s">
        <v>26</v>
      </c>
      <c r="D95" s="46"/>
      <c r="E95" s="47"/>
      <c r="F95" s="9">
        <f>G95</f>
        <v>0</v>
      </c>
      <c r="G95" s="9">
        <f>J95</f>
        <v>0</v>
      </c>
      <c r="H95" s="3"/>
      <c r="I95" s="3"/>
      <c r="J95" s="15">
        <f t="shared" ref="J95:J96" si="27">SUM(K95:P95)</f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2"/>
    </row>
    <row r="96" spans="1:17" s="16" customFormat="1" ht="12" customHeight="1" x14ac:dyDescent="0.25">
      <c r="A96" s="35">
        <v>84</v>
      </c>
      <c r="B96" s="41"/>
      <c r="C96" s="45" t="s">
        <v>16</v>
      </c>
      <c r="D96" s="46"/>
      <c r="E96" s="47"/>
      <c r="F96" s="9">
        <v>0</v>
      </c>
      <c r="G96" s="9">
        <v>0</v>
      </c>
      <c r="H96" s="13"/>
      <c r="I96" s="13"/>
      <c r="J96" s="15">
        <f t="shared" si="27"/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1"/>
    </row>
    <row r="97" spans="1:17" s="16" customFormat="1" x14ac:dyDescent="0.25">
      <c r="A97" s="25"/>
      <c r="B97" s="25"/>
      <c r="C97" s="5" t="s">
        <v>27</v>
      </c>
      <c r="D97" s="3"/>
      <c r="E97" s="3"/>
      <c r="F97" s="33">
        <f t="shared" ref="F97:G102" si="28">F84+F42+F35+F28+F21+F14+F91+F49</f>
        <v>1635631.32</v>
      </c>
      <c r="G97" s="33">
        <f t="shared" si="28"/>
        <v>1635631.32</v>
      </c>
      <c r="H97" s="33"/>
      <c r="I97" s="33"/>
      <c r="J97" s="33">
        <f t="shared" ref="J97:K102" si="29">J84+J42+J35+J28+J21+J14+J91+J49</f>
        <v>1528013.6199999999</v>
      </c>
      <c r="K97" s="33">
        <f t="shared" si="29"/>
        <v>311382.5</v>
      </c>
      <c r="L97" s="9">
        <f>SUM(L91,L84,L70,L63,L56,L49,L42,L35,L28,L21,L14)</f>
        <v>299385.95</v>
      </c>
      <c r="M97" s="9">
        <f t="shared" ref="M97:P97" si="30">SUM(M91,M84,M70,M63,M56,M49,M42,M35,M28,M21,M14)</f>
        <v>489906.35000000003</v>
      </c>
      <c r="N97" s="9">
        <f t="shared" si="30"/>
        <v>363807.12</v>
      </c>
      <c r="O97" s="33">
        <f t="shared" si="30"/>
        <v>284644.7</v>
      </c>
      <c r="P97" s="33">
        <f t="shared" si="30"/>
        <v>0</v>
      </c>
      <c r="Q97" s="11"/>
    </row>
    <row r="98" spans="1:17" s="16" customFormat="1" ht="12" customHeight="1" x14ac:dyDescent="0.25">
      <c r="A98" s="25"/>
      <c r="B98" s="25"/>
      <c r="C98" s="3" t="s">
        <v>13</v>
      </c>
      <c r="D98" s="3"/>
      <c r="E98" s="3"/>
      <c r="F98" s="33">
        <f t="shared" si="28"/>
        <v>0</v>
      </c>
      <c r="G98" s="33">
        <f t="shared" si="28"/>
        <v>0</v>
      </c>
      <c r="H98" s="33"/>
      <c r="I98" s="33"/>
      <c r="J98" s="33">
        <f t="shared" si="29"/>
        <v>0</v>
      </c>
      <c r="K98" s="33">
        <f t="shared" si="29"/>
        <v>0</v>
      </c>
      <c r="L98" s="9">
        <f t="shared" ref="L98:P102" si="31">SUM(L92,L85,L71,L64,L57,L50,L43,L36,L29,L22,L15)</f>
        <v>0</v>
      </c>
      <c r="M98" s="9">
        <f t="shared" si="31"/>
        <v>0</v>
      </c>
      <c r="N98" s="9">
        <f t="shared" si="31"/>
        <v>0</v>
      </c>
      <c r="O98" s="33">
        <f t="shared" si="31"/>
        <v>0</v>
      </c>
      <c r="P98" s="33">
        <f t="shared" si="31"/>
        <v>0</v>
      </c>
      <c r="Q98" s="11"/>
    </row>
    <row r="99" spans="1:17" s="16" customFormat="1" ht="12" customHeight="1" x14ac:dyDescent="0.25">
      <c r="A99" s="25"/>
      <c r="B99" s="25"/>
      <c r="C99" s="3" t="s">
        <v>14</v>
      </c>
      <c r="D99" s="3"/>
      <c r="E99" s="3"/>
      <c r="F99" s="33">
        <f t="shared" si="28"/>
        <v>583526.5</v>
      </c>
      <c r="G99" s="33">
        <f t="shared" si="28"/>
        <v>583526.5</v>
      </c>
      <c r="H99" s="33"/>
      <c r="I99" s="33"/>
      <c r="J99" s="33">
        <f t="shared" si="29"/>
        <v>583526.5</v>
      </c>
      <c r="K99" s="33">
        <f t="shared" si="29"/>
        <v>145672.5</v>
      </c>
      <c r="L99" s="9">
        <f t="shared" si="31"/>
        <v>161569.9</v>
      </c>
      <c r="M99" s="9">
        <f t="shared" si="31"/>
        <v>129642.8</v>
      </c>
      <c r="N99" s="9">
        <f t="shared" si="31"/>
        <v>146641.29999999999</v>
      </c>
      <c r="O99" s="33">
        <f t="shared" si="31"/>
        <v>0</v>
      </c>
      <c r="P99" s="33">
        <f t="shared" si="31"/>
        <v>0</v>
      </c>
      <c r="Q99" s="11"/>
    </row>
    <row r="100" spans="1:17" s="16" customFormat="1" ht="12" customHeight="1" x14ac:dyDescent="0.25">
      <c r="A100" s="25"/>
      <c r="B100" s="25"/>
      <c r="C100" s="3" t="s">
        <v>15</v>
      </c>
      <c r="D100" s="3"/>
      <c r="E100" s="3"/>
      <c r="F100" s="33">
        <f t="shared" si="28"/>
        <v>1052104.82</v>
      </c>
      <c r="G100" s="33">
        <f t="shared" si="28"/>
        <v>1052104.82</v>
      </c>
      <c r="H100" s="33"/>
      <c r="I100" s="33"/>
      <c r="J100" s="33">
        <f t="shared" si="29"/>
        <v>944487.12000000011</v>
      </c>
      <c r="K100" s="33">
        <f t="shared" si="29"/>
        <v>165710</v>
      </c>
      <c r="L100" s="9">
        <f t="shared" si="31"/>
        <v>137816.04999999999</v>
      </c>
      <c r="M100" s="9">
        <f t="shared" si="31"/>
        <v>360263.55</v>
      </c>
      <c r="N100" s="9">
        <f t="shared" si="31"/>
        <v>217165.82</v>
      </c>
      <c r="O100" s="33">
        <f t="shared" si="31"/>
        <v>284644.7</v>
      </c>
      <c r="P100" s="33">
        <f t="shared" si="31"/>
        <v>0</v>
      </c>
      <c r="Q100" s="11"/>
    </row>
    <row r="101" spans="1:17" s="22" customFormat="1" ht="24" x14ac:dyDescent="0.2">
      <c r="A101" s="25"/>
      <c r="B101" s="25"/>
      <c r="C101" s="3" t="s">
        <v>26</v>
      </c>
      <c r="D101" s="3"/>
      <c r="E101" s="3"/>
      <c r="F101" s="33">
        <f t="shared" si="28"/>
        <v>265307.12</v>
      </c>
      <c r="G101" s="33">
        <f t="shared" si="28"/>
        <v>265307.12</v>
      </c>
      <c r="H101" s="33"/>
      <c r="I101" s="33"/>
      <c r="J101" s="33">
        <f t="shared" si="29"/>
        <v>265307.12</v>
      </c>
      <c r="K101" s="33">
        <f t="shared" si="29"/>
        <v>62431</v>
      </c>
      <c r="L101" s="9">
        <f t="shared" si="31"/>
        <v>69244.2</v>
      </c>
      <c r="M101" s="9">
        <f t="shared" si="31"/>
        <v>71200.92</v>
      </c>
      <c r="N101" s="9">
        <f t="shared" si="31"/>
        <v>62431</v>
      </c>
      <c r="O101" s="33">
        <f t="shared" si="31"/>
        <v>0</v>
      </c>
      <c r="P101" s="33">
        <f t="shared" si="31"/>
        <v>0</v>
      </c>
      <c r="Q101" s="2"/>
    </row>
    <row r="102" spans="1:17" s="16" customFormat="1" ht="12" customHeight="1" x14ac:dyDescent="0.25">
      <c r="A102" s="25"/>
      <c r="B102" s="25"/>
      <c r="C102" s="3" t="s">
        <v>16</v>
      </c>
      <c r="D102" s="3"/>
      <c r="E102" s="3"/>
      <c r="F102" s="33">
        <f t="shared" si="28"/>
        <v>0</v>
      </c>
      <c r="G102" s="33">
        <f t="shared" si="28"/>
        <v>0</v>
      </c>
      <c r="H102" s="33"/>
      <c r="I102" s="33"/>
      <c r="J102" s="33">
        <f t="shared" si="29"/>
        <v>0</v>
      </c>
      <c r="K102" s="33">
        <f t="shared" si="29"/>
        <v>0</v>
      </c>
      <c r="L102" s="9">
        <f t="shared" si="31"/>
        <v>0</v>
      </c>
      <c r="M102" s="9">
        <f t="shared" si="31"/>
        <v>0</v>
      </c>
      <c r="N102" s="9">
        <f t="shared" si="31"/>
        <v>0</v>
      </c>
      <c r="O102" s="33">
        <f t="shared" si="31"/>
        <v>0</v>
      </c>
      <c r="P102" s="33">
        <f t="shared" si="31"/>
        <v>0</v>
      </c>
      <c r="Q102" s="11"/>
    </row>
    <row r="105" spans="1:17" x14ac:dyDescent="0.25">
      <c r="L105" s="37">
        <f>L77+L70+L63+L56+L49+L42+L35+L28+L21+L14</f>
        <v>68571.850000000006</v>
      </c>
      <c r="M105" s="37">
        <f t="shared" ref="M105:N105" si="32">M77+M70+M63+M56+M49+M42+M35+M28+M21+M14</f>
        <v>289824.10389999999</v>
      </c>
      <c r="N105" s="37">
        <f t="shared" si="32"/>
        <v>322665.51</v>
      </c>
    </row>
    <row r="106" spans="1:17" ht="51" x14ac:dyDescent="0.25">
      <c r="C106" s="31" t="s">
        <v>55</v>
      </c>
      <c r="D106" s="30" t="s">
        <v>39</v>
      </c>
      <c r="E106" s="30" t="s">
        <v>33</v>
      </c>
      <c r="F106" s="30" t="s">
        <v>34</v>
      </c>
      <c r="G106" s="30" t="s">
        <v>35</v>
      </c>
      <c r="K106" s="9">
        <v>103279</v>
      </c>
      <c r="L106" s="9">
        <v>68571.850000000006</v>
      </c>
      <c r="M106" s="9">
        <v>289824.09999999998</v>
      </c>
      <c r="N106" s="9">
        <v>322665.61</v>
      </c>
      <c r="O106" s="33"/>
      <c r="P106" s="33"/>
    </row>
    <row r="107" spans="1:17" ht="51" x14ac:dyDescent="0.25">
      <c r="C107" s="31" t="s">
        <v>55</v>
      </c>
      <c r="D107" s="30" t="s">
        <v>39</v>
      </c>
      <c r="E107" s="30" t="s">
        <v>33</v>
      </c>
      <c r="F107" s="30" t="s">
        <v>38</v>
      </c>
      <c r="G107" s="30" t="s">
        <v>35</v>
      </c>
      <c r="K107" s="9">
        <v>0</v>
      </c>
      <c r="L107" s="9">
        <v>0</v>
      </c>
      <c r="M107" s="9">
        <v>36538.18</v>
      </c>
      <c r="N107" s="9">
        <v>39734.82</v>
      </c>
      <c r="O107" s="33"/>
      <c r="P107" s="33"/>
    </row>
    <row r="108" spans="1:17" ht="51" x14ac:dyDescent="0.25">
      <c r="C108" s="31" t="s">
        <v>55</v>
      </c>
      <c r="D108" s="30" t="s">
        <v>39</v>
      </c>
      <c r="E108" s="30" t="s">
        <v>33</v>
      </c>
      <c r="F108" s="30" t="s">
        <v>36</v>
      </c>
      <c r="G108" s="30" t="s">
        <v>35</v>
      </c>
      <c r="K108" s="9">
        <v>145672.5</v>
      </c>
      <c r="L108" s="9">
        <v>161569.9</v>
      </c>
      <c r="M108" s="9">
        <v>129642.8</v>
      </c>
      <c r="N108" s="9">
        <v>146641.29999999999</v>
      </c>
      <c r="O108" s="33"/>
      <c r="P108" s="33"/>
    </row>
    <row r="109" spans="1:17" ht="51" x14ac:dyDescent="0.25">
      <c r="C109" s="31" t="s">
        <v>55</v>
      </c>
      <c r="D109" s="30" t="s">
        <v>39</v>
      </c>
      <c r="E109" s="30" t="s">
        <v>33</v>
      </c>
      <c r="F109" s="30" t="s">
        <v>37</v>
      </c>
      <c r="G109" s="30" t="s">
        <v>35</v>
      </c>
      <c r="K109" s="9">
        <v>62431</v>
      </c>
      <c r="L109" s="9">
        <v>69244.23</v>
      </c>
      <c r="M109" s="9">
        <v>71200.92</v>
      </c>
      <c r="N109" s="9">
        <v>62431</v>
      </c>
      <c r="O109" s="33"/>
      <c r="P109" s="33"/>
    </row>
    <row r="110" spans="1:17" ht="51" x14ac:dyDescent="0.25">
      <c r="C110" s="31" t="s">
        <v>55</v>
      </c>
      <c r="D110" s="30" t="s">
        <v>39</v>
      </c>
      <c r="E110" s="30" t="s">
        <v>33</v>
      </c>
      <c r="F110" s="38" t="s">
        <v>59</v>
      </c>
      <c r="G110" s="30">
        <v>400</v>
      </c>
      <c r="K110" s="9">
        <v>0</v>
      </c>
      <c r="L110" s="9">
        <v>0</v>
      </c>
      <c r="M110" s="9">
        <v>25000</v>
      </c>
      <c r="N110" s="9">
        <v>0</v>
      </c>
      <c r="O110" s="33"/>
      <c r="P110" s="33"/>
    </row>
  </sheetData>
  <autoFilter ref="A12:P89"/>
  <mergeCells count="91">
    <mergeCell ref="B76:B82"/>
    <mergeCell ref="C77:E77"/>
    <mergeCell ref="C78:E78"/>
    <mergeCell ref="C79:E79"/>
    <mergeCell ref="C80:E80"/>
    <mergeCell ref="C81:E81"/>
    <mergeCell ref="C82:E82"/>
    <mergeCell ref="B69:B75"/>
    <mergeCell ref="C70:E70"/>
    <mergeCell ref="C71:E71"/>
    <mergeCell ref="C72:E72"/>
    <mergeCell ref="C73:E73"/>
    <mergeCell ref="C74:E74"/>
    <mergeCell ref="C75:E75"/>
    <mergeCell ref="B62:B68"/>
    <mergeCell ref="C63:E63"/>
    <mergeCell ref="C64:E64"/>
    <mergeCell ref="C65:E65"/>
    <mergeCell ref="C66:E66"/>
    <mergeCell ref="C67:E67"/>
    <mergeCell ref="C68:E68"/>
    <mergeCell ref="B55:B61"/>
    <mergeCell ref="C56:E56"/>
    <mergeCell ref="C57:E57"/>
    <mergeCell ref="C58:E58"/>
    <mergeCell ref="C59:E59"/>
    <mergeCell ref="C60:E60"/>
    <mergeCell ref="C61:E61"/>
    <mergeCell ref="B48:B54"/>
    <mergeCell ref="C49:E49"/>
    <mergeCell ref="C50:E50"/>
    <mergeCell ref="C51:E51"/>
    <mergeCell ref="C52:E52"/>
    <mergeCell ref="C53:E53"/>
    <mergeCell ref="C54:E54"/>
    <mergeCell ref="A7:P7"/>
    <mergeCell ref="A6:P6"/>
    <mergeCell ref="A10:A11"/>
    <mergeCell ref="C10:C11"/>
    <mergeCell ref="D10:D11"/>
    <mergeCell ref="E10:E11"/>
    <mergeCell ref="F10:G10"/>
    <mergeCell ref="H10:I10"/>
    <mergeCell ref="J10:P10"/>
    <mergeCell ref="A8:P8"/>
    <mergeCell ref="B10:B11"/>
    <mergeCell ref="C84:E84"/>
    <mergeCell ref="C85:E85"/>
    <mergeCell ref="C86:E86"/>
    <mergeCell ref="C87:E87"/>
    <mergeCell ref="C88:E88"/>
    <mergeCell ref="C89:E89"/>
    <mergeCell ref="C14:E14"/>
    <mergeCell ref="C19:E19"/>
    <mergeCell ref="C18:E18"/>
    <mergeCell ref="C17:E17"/>
    <mergeCell ref="C16:E16"/>
    <mergeCell ref="C15:E15"/>
    <mergeCell ref="C21:E21"/>
    <mergeCell ref="C22:E22"/>
    <mergeCell ref="C23:E23"/>
    <mergeCell ref="C24:E24"/>
    <mergeCell ref="C25:E25"/>
    <mergeCell ref="C26:E26"/>
    <mergeCell ref="C28:E28"/>
    <mergeCell ref="C29:E29"/>
    <mergeCell ref="C30:E30"/>
    <mergeCell ref="C31:E31"/>
    <mergeCell ref="C32:E32"/>
    <mergeCell ref="C33:E33"/>
    <mergeCell ref="C35:E35"/>
    <mergeCell ref="C36:E36"/>
    <mergeCell ref="B90:B96"/>
    <mergeCell ref="C91:E91"/>
    <mergeCell ref="C92:E92"/>
    <mergeCell ref="C93:E93"/>
    <mergeCell ref="C94:E94"/>
    <mergeCell ref="C95:E95"/>
    <mergeCell ref="C96:E96"/>
    <mergeCell ref="B34:B40"/>
    <mergeCell ref="B41:B47"/>
    <mergeCell ref="C42:E42"/>
    <mergeCell ref="C43:E43"/>
    <mergeCell ref="C44:E44"/>
    <mergeCell ref="C45:E45"/>
    <mergeCell ref="C46:E46"/>
    <mergeCell ref="C47:E47"/>
    <mergeCell ref="C37:E37"/>
    <mergeCell ref="C38:E38"/>
    <mergeCell ref="C39:E39"/>
    <mergeCell ref="C40:E40"/>
  </mergeCells>
  <pageMargins left="0.39370078740157483" right="0.39370078740157483" top="1.1811023622047245" bottom="0.59055118110236227" header="0.43307086614173229" footer="0.19685039370078741"/>
  <pageSetup paperSize="9" scale="71" fitToHeight="0" orientation="landscape" useFirstPageNumber="1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4</vt:lpstr>
      <vt:lpstr>'РАЗДЕЛ 4'!Заголовки_для_печати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2024-05-17T05:00:53Z</cp:lastPrinted>
  <dcterms:created xsi:type="dcterms:W3CDTF">2020-04-13T04:33:37Z</dcterms:created>
  <dcterms:modified xsi:type="dcterms:W3CDTF">2025-02-14T08:57:42Z</dcterms:modified>
</cp:coreProperties>
</file>