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0" windowHeight="13140" firstSheet="1" activeTab="1"/>
  </bookViews>
  <sheets>
    <sheet name="Sheet1" sheetId="1" state="hidden" r:id="rId1"/>
    <sheet name="прил.2" sheetId="5" r:id="rId2"/>
    <sheet name="прил 5" sheetId="10" state="hidden" r:id="rId3"/>
    <sheet name="прил 3.1" sheetId="7" state="hidden" r:id="rId4"/>
    <sheet name="прил 4" sheetId="3" state="hidden" r:id="rId5"/>
  </sheets>
  <externalReferences>
    <externalReference r:id="rId6"/>
  </externalReferences>
  <definedNames>
    <definedName name="_xlnm._FilterDatabase" localSheetId="0" hidden="1">Sheet1!$A$2:$S$51</definedName>
    <definedName name="_xlnm._FilterDatabase" localSheetId="1" hidden="1">прил.2!$A$16:$AF$20</definedName>
    <definedName name="_xlnm.Print_Titles" localSheetId="3">'прил 3.1'!$19:$19</definedName>
    <definedName name="_xlnm.Print_Titles" localSheetId="1">прил.2!$15:$15</definedName>
    <definedName name="_xlnm.Print_Area" localSheetId="1">прил.2!$A$1:$K$130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3" i="5" l="1"/>
  <c r="D86" i="5"/>
  <c r="D92" i="5"/>
  <c r="G16" i="5" l="1"/>
  <c r="D128" i="5" l="1"/>
  <c r="D122" i="5"/>
  <c r="D110" i="5"/>
  <c r="D104" i="5"/>
  <c r="D98" i="5"/>
  <c r="G60" i="5"/>
  <c r="D89" i="5" l="1"/>
  <c r="F128" i="5"/>
  <c r="F125" i="5" s="1"/>
  <c r="E128" i="5"/>
  <c r="E125" i="5" s="1"/>
  <c r="D125" i="5"/>
  <c r="I66" i="5" l="1"/>
  <c r="E66" i="5"/>
  <c r="F66" i="5"/>
  <c r="G66" i="5"/>
  <c r="H66" i="5"/>
  <c r="J66" i="5"/>
  <c r="D66" i="5"/>
  <c r="F122" i="5" l="1"/>
  <c r="F119" i="5" s="1"/>
  <c r="E122" i="5"/>
  <c r="E119" i="5" s="1"/>
  <c r="D119" i="5"/>
  <c r="F116" i="5"/>
  <c r="F113" i="5" s="1"/>
  <c r="E116" i="5"/>
  <c r="E113" i="5" s="1"/>
  <c r="D113" i="5"/>
  <c r="F110" i="5"/>
  <c r="F107" i="5" s="1"/>
  <c r="E110" i="5"/>
  <c r="E107" i="5" s="1"/>
  <c r="D107" i="5"/>
  <c r="F104" i="5"/>
  <c r="F101" i="5" s="1"/>
  <c r="E104" i="5"/>
  <c r="E101" i="5" s="1"/>
  <c r="D101" i="5"/>
  <c r="F95" i="5"/>
  <c r="E95" i="5"/>
  <c r="F94" i="5"/>
  <c r="E94" i="5"/>
  <c r="D94" i="5"/>
  <c r="F93" i="5"/>
  <c r="E93" i="5"/>
  <c r="D93" i="5"/>
  <c r="F91" i="5"/>
  <c r="E91" i="5"/>
  <c r="D91" i="5"/>
  <c r="F90" i="5"/>
  <c r="E90" i="5"/>
  <c r="D90" i="5"/>
  <c r="F88" i="5"/>
  <c r="E88" i="5"/>
  <c r="D88" i="5"/>
  <c r="F87" i="5"/>
  <c r="E87" i="5"/>
  <c r="D87" i="5"/>
  <c r="F85" i="5"/>
  <c r="E85" i="5"/>
  <c r="D85" i="5"/>
  <c r="F84" i="5"/>
  <c r="E84" i="5"/>
  <c r="D84" i="5"/>
  <c r="E83" i="5" l="1"/>
  <c r="F83" i="5"/>
  <c r="E86" i="5"/>
  <c r="E92" i="5"/>
  <c r="E89" i="5" s="1"/>
  <c r="F86" i="5"/>
  <c r="F92" i="5"/>
  <c r="F89" i="5" s="1"/>
  <c r="J19" i="5" l="1"/>
  <c r="J16" i="5" s="1"/>
  <c r="F19" i="5"/>
  <c r="F16" i="5" s="1"/>
  <c r="H19" i="5"/>
  <c r="H16" i="5" s="1"/>
  <c r="I19" i="5"/>
  <c r="I16" i="5" s="1"/>
  <c r="E19" i="5"/>
  <c r="E16" i="5" s="1"/>
  <c r="D27" i="5"/>
  <c r="D35" i="5"/>
  <c r="D43" i="5"/>
  <c r="D51" i="5"/>
  <c r="D63" i="5"/>
  <c r="D60" i="5" s="1"/>
  <c r="D19" i="5" l="1"/>
  <c r="D16" i="5" s="1"/>
  <c r="I60" i="5"/>
  <c r="E18" i="5" l="1"/>
  <c r="F18" i="5"/>
  <c r="G18" i="5"/>
  <c r="H18" i="5"/>
  <c r="I18" i="5"/>
  <c r="J18" i="5"/>
  <c r="E20" i="5"/>
  <c r="F20" i="5"/>
  <c r="G20" i="5"/>
  <c r="H20" i="5"/>
  <c r="I20" i="5"/>
  <c r="J20" i="5"/>
  <c r="F17" i="5"/>
  <c r="G17" i="5"/>
  <c r="H17" i="5"/>
  <c r="I17" i="5"/>
  <c r="J17" i="5"/>
  <c r="D65" i="5" l="1"/>
  <c r="D64" i="5"/>
  <c r="D52" i="5"/>
  <c r="D44" i="5"/>
  <c r="D36" i="5"/>
  <c r="D28" i="5"/>
  <c r="E17" i="5"/>
  <c r="E24" i="5" l="1"/>
  <c r="H24" i="5" l="1"/>
  <c r="G24" i="5"/>
  <c r="D62" i="5"/>
  <c r="D61" i="5"/>
  <c r="J60" i="5"/>
  <c r="H60" i="5"/>
  <c r="F60" i="5"/>
  <c r="E60" i="5"/>
  <c r="D57" i="5"/>
  <c r="D54" i="5" s="1"/>
  <c r="J54" i="5"/>
  <c r="I54" i="5"/>
  <c r="H54" i="5"/>
  <c r="G54" i="5"/>
  <c r="F54" i="5"/>
  <c r="E54" i="5"/>
  <c r="J48" i="5"/>
  <c r="I48" i="5"/>
  <c r="H48" i="5"/>
  <c r="G48" i="5"/>
  <c r="F48" i="5"/>
  <c r="E48" i="5"/>
  <c r="J40" i="5"/>
  <c r="I40" i="5"/>
  <c r="H40" i="5"/>
  <c r="G40" i="5"/>
  <c r="F40" i="5"/>
  <c r="E40" i="5"/>
  <c r="J32" i="5"/>
  <c r="I32" i="5"/>
  <c r="H32" i="5"/>
  <c r="G32" i="5"/>
  <c r="F32" i="5"/>
  <c r="E32" i="5"/>
  <c r="J24" i="5"/>
  <c r="I24" i="5"/>
  <c r="F24" i="5"/>
  <c r="D24" i="5" l="1"/>
  <c r="B55" i="5" l="1"/>
  <c r="B56" i="5"/>
  <c r="B57" i="5"/>
  <c r="B58" i="5"/>
  <c r="B59" i="5"/>
  <c r="J37" i="5" l="1"/>
  <c r="I37" i="5" l="1"/>
  <c r="J53" i="5"/>
  <c r="I53" i="5" s="1"/>
  <c r="H53" i="5" s="1"/>
  <c r="G53" i="5" s="1"/>
  <c r="F53" i="5" s="1"/>
  <c r="E53" i="5" s="1"/>
  <c r="D53" i="5" s="1"/>
  <c r="D48" i="5"/>
  <c r="D50" i="5"/>
  <c r="D49" i="5"/>
  <c r="J45" i="5"/>
  <c r="I45" i="5" s="1"/>
  <c r="H45" i="5" s="1"/>
  <c r="G45" i="5" s="1"/>
  <c r="F45" i="5" s="1"/>
  <c r="E45" i="5" s="1"/>
  <c r="D45" i="5" s="1"/>
  <c r="D40" i="5"/>
  <c r="D42" i="5"/>
  <c r="D41" i="5"/>
  <c r="I21" i="5" l="1"/>
  <c r="J21" i="5"/>
  <c r="H37" i="5"/>
  <c r="H21" i="5" s="1"/>
  <c r="D25" i="5"/>
  <c r="D26" i="5"/>
  <c r="G37" i="5" l="1"/>
  <c r="G21" i="5" s="1"/>
  <c r="D32" i="5"/>
  <c r="D34" i="5"/>
  <c r="D33" i="5"/>
  <c r="D29" i="5"/>
  <c r="D18" i="5" l="1"/>
  <c r="F37" i="5"/>
  <c r="F21" i="5" s="1"/>
  <c r="D17" i="5"/>
  <c r="L42" i="7"/>
  <c r="I42" i="7" s="1"/>
  <c r="J39" i="7"/>
  <c r="I39" i="7" s="1"/>
  <c r="K45" i="7"/>
  <c r="J45" i="7"/>
  <c r="L33" i="7"/>
  <c r="L55" i="7" s="1"/>
  <c r="J33" i="7"/>
  <c r="F58" i="7"/>
  <c r="E58" i="7"/>
  <c r="L58" i="7"/>
  <c r="M58" i="7"/>
  <c r="N58" i="7"/>
  <c r="O58" i="7"/>
  <c r="J58" i="7"/>
  <c r="M55" i="7"/>
  <c r="N55" i="7"/>
  <c r="O55" i="7"/>
  <c r="K36" i="7"/>
  <c r="K58" i="7" s="1"/>
  <c r="I22" i="7"/>
  <c r="I23" i="7"/>
  <c r="I24" i="7"/>
  <c r="I25" i="7"/>
  <c r="I26" i="7"/>
  <c r="I27" i="7"/>
  <c r="I28" i="7"/>
  <c r="I29" i="7"/>
  <c r="I30" i="7"/>
  <c r="I31" i="7"/>
  <c r="I32" i="7"/>
  <c r="I34" i="7"/>
  <c r="I35" i="7"/>
  <c r="I37" i="7"/>
  <c r="I38" i="7"/>
  <c r="I40" i="7"/>
  <c r="I41" i="7"/>
  <c r="I43" i="7"/>
  <c r="I44" i="7"/>
  <c r="I46" i="7"/>
  <c r="I47" i="7"/>
  <c r="I48" i="7"/>
  <c r="I49" i="7"/>
  <c r="I50" i="7"/>
  <c r="I52" i="7"/>
  <c r="I54" i="7"/>
  <c r="I56" i="7"/>
  <c r="I57" i="7"/>
  <c r="I59" i="7"/>
  <c r="I21" i="7"/>
  <c r="R20" i="5"/>
  <c r="AF13" i="5"/>
  <c r="E37" i="5" l="1"/>
  <c r="K33" i="7"/>
  <c r="K55" i="7" s="1"/>
  <c r="I36" i="7"/>
  <c r="AA18" i="5"/>
  <c r="AG17" i="5"/>
  <c r="AG18" i="5"/>
  <c r="I58" i="7"/>
  <c r="I33" i="7"/>
  <c r="J55" i="7"/>
  <c r="I55" i="7" s="1"/>
  <c r="I45" i="7"/>
  <c r="D37" i="5" l="1"/>
  <c r="E21" i="5"/>
  <c r="AC13" i="5"/>
  <c r="Z19" i="5"/>
  <c r="AG19" i="5"/>
  <c r="AA16" i="5"/>
  <c r="AD13" i="5"/>
  <c r="AE13" i="5"/>
  <c r="M20" i="5"/>
  <c r="D21" i="5" l="1"/>
  <c r="N20" i="5"/>
  <c r="O20" i="5"/>
  <c r="AG20" i="5"/>
  <c r="P20" i="5"/>
  <c r="Q20" i="5"/>
  <c r="D20" i="5"/>
  <c r="L20" i="5" l="1"/>
  <c r="AH20" i="5"/>
</calcChain>
</file>

<file path=xl/sharedStrings.xml><?xml version="1.0" encoding="utf-8"?>
<sst xmlns="http://schemas.openxmlformats.org/spreadsheetml/2006/main" count="553" uniqueCount="208">
  <si>
    <t>Роспись (год)</t>
  </si>
  <si>
    <t>ДопБК</t>
  </si>
  <si>
    <t>Остаток росписи</t>
  </si>
  <si>
    <t>ЦСт</t>
  </si>
  <si>
    <t>КР (БО)</t>
  </si>
  <si>
    <t>ППП</t>
  </si>
  <si>
    <t>БО на год</t>
  </si>
  <si>
    <t>290</t>
  </si>
  <si>
    <t>КОСГУ</t>
  </si>
  <si>
    <t>112</t>
  </si>
  <si>
    <t>ФКР</t>
  </si>
  <si>
    <t>310</t>
  </si>
  <si>
    <t>222</t>
  </si>
  <si>
    <t>Поступившие ОФ</t>
  </si>
  <si>
    <t>БР (текущая)</t>
  </si>
  <si>
    <t>Остаток ЛБО (КР)</t>
  </si>
  <si>
    <t>0542006</t>
  </si>
  <si>
    <t>0505</t>
  </si>
  <si>
    <t>223</t>
  </si>
  <si>
    <t>111</t>
  </si>
  <si>
    <t>242</t>
  </si>
  <si>
    <t>КР</t>
  </si>
  <si>
    <t>226</t>
  </si>
  <si>
    <t>221</t>
  </si>
  <si>
    <t>340</t>
  </si>
  <si>
    <t>Предп. КР</t>
  </si>
  <si>
    <t>Текущие БО</t>
  </si>
  <si>
    <t>Остаток ЛБО (БО)</t>
  </si>
  <si>
    <t/>
  </si>
  <si>
    <t>901</t>
  </si>
  <si>
    <t>213</t>
  </si>
  <si>
    <t>225</t>
  </si>
  <si>
    <t>ЛБО (текущие)</t>
  </si>
  <si>
    <t>244</t>
  </si>
  <si>
    <t>КВР</t>
  </si>
  <si>
    <t>211</t>
  </si>
  <si>
    <t>повышение энергетической эффективности</t>
  </si>
  <si>
    <t>городского округа Первоуральск</t>
  </si>
  <si>
    <t>до 2020 года"</t>
  </si>
  <si>
    <t>ПОВЫШЕНИЕ ЭНЕРГЕТИЧЕСКОЙ ЭФФЕКТИВНОСТИ</t>
  </si>
  <si>
    <t>ГОРОДСКОГО ОКРУГА ПЕРВОУРАЛЬСК ДО 2020 ГОДА"</t>
  </si>
  <si>
    <t>"РАЗВИТИЕ И МОДЕРНИЗАЦИЯ ЖИЛИЩНО-КОММУНАЛЬНОГО ХОЗЯЙСТВА,</t>
  </si>
  <si>
    <t>Наименование мероприятия / источники расходов на финансирование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</si>
  <si>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</si>
  <si>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</si>
  <si>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</si>
  <si>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</si>
  <si>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</si>
  <si>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</si>
  <si>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</si>
  <si>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</si>
  <si>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</si>
  <si>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</si>
  <si>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</si>
  <si>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внебюджетные источники</t>
  </si>
  <si>
    <t>2015 г.</t>
  </si>
  <si>
    <t>2016 г.</t>
  </si>
  <si>
    <t>2018 г.</t>
  </si>
  <si>
    <t>2020 г.</t>
  </si>
  <si>
    <t>ПЕРЕЧЕНЬ</t>
  </si>
  <si>
    <t>ОБЪЕКТОВ КАПИТАЛЬНОГО СТРОИТЕЛЬСТВА ДЛЯ БЮДЖЕТНЫХ ИНВЕСТИЦИЙ</t>
  </si>
  <si>
    <t>Наименование объекта бюджетных инвестиций</t>
  </si>
  <si>
    <t>Адрес объекта бюджетных инвестиций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</si>
  <si>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</si>
  <si>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</si>
  <si>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</si>
  <si>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</si>
  <si>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</si>
  <si>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</si>
  <si>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</si>
  <si>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</si>
  <si>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</si>
  <si>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2015_</t>
  </si>
  <si>
    <t>(п + 1)</t>
  </si>
  <si>
    <t>2016_</t>
  </si>
  <si>
    <t>(п + 2)</t>
  </si>
  <si>
    <t>2017_</t>
  </si>
  <si>
    <t>(п + 3)</t>
  </si>
  <si>
    <t>Модернизация водовода между 2 - 3 подъемом В. Шайтанского водозабора</t>
  </si>
  <si>
    <t>ГО Первоуральск</t>
  </si>
  <si>
    <t>2014 г.</t>
  </si>
  <si>
    <t>Всего по объекту 1, в том числе</t>
  </si>
  <si>
    <t>Строительство котельных</t>
  </si>
  <si>
    <t>Билимбай Прогресс</t>
  </si>
  <si>
    <t>Всего по объекту 2, в том числе</t>
  </si>
  <si>
    <t>Строительство трубопроводов</t>
  </si>
  <si>
    <t>Пр. Ильича, Пос. Билимбай</t>
  </si>
  <si>
    <t>Всего по объекту 3, в том числе</t>
  </si>
  <si>
    <t>Реконструкция НФС</t>
  </si>
  <si>
    <t>В. Шайтанский пруд</t>
  </si>
  <si>
    <t>Всего по объекту 4, в том числе</t>
  </si>
  <si>
    <t>2013 г.</t>
  </si>
  <si>
    <t>Реконструкция очистных сооружений</t>
  </si>
  <si>
    <t>Динасовское шоссе</t>
  </si>
  <si>
    <t>Всего по объекту 5, в том числе</t>
  </si>
  <si>
    <t>Установка приборов учета</t>
  </si>
  <si>
    <t>Всего по объекту 6, в том числе</t>
  </si>
  <si>
    <t>ВСЕГО по программе:</t>
  </si>
  <si>
    <t>Приложение 4</t>
  </si>
  <si>
    <t>РАЗДЕЛ 5.</t>
  </si>
  <si>
    <t>ОПИСАНИЕ СИСТЕМЫ УПРАВЛЕНИЯ РЕАЛИЗАЦИЕЙ МУНИЦИПАЛЬНОЙ</t>
  </si>
  <si>
    <t>ПРОГРАММЫ "РАЗВИТИЕ И МОДЕРНИЗАЦИЯ ЖИЛИЩНО-КОММУНАЛЬНОГО</t>
  </si>
  <si>
    <t>ХОЗЯЙСТВА, ПОВЫШЕНИЕ ЭНЕРГЕТИЧЕСКОЙ ЭФФЕКТИВНОСТИ</t>
  </si>
  <si>
    <t>Ответственный за реализацию муниципальной программы в целом</t>
  </si>
  <si>
    <t>Краткое описание порядка организации работы по реализации муниципальной программы</t>
  </si>
  <si>
    <t>Наименование структурного подразделения главного распорядителя бюджетных средств, ответственного за координацию мероприятий муниципальной программы</t>
  </si>
  <si>
    <t>Управление жилищно-коммунального хозяйства и строительства городского округа Первоуральск, начальник управления</t>
  </si>
  <si>
    <t>Ответственный за мониторинг реализации муниципальной программы и составление форм отчетности о реализации муниципальной программы</t>
  </si>
  <si>
    <t>В соответствии с Постановлением Администрации городского округа Первоуральск от 11.06.2013 N 1901 "Об утверждении Порядка разработки, реализации и оценки эффективности муниципальных программ городского округа Первоуральск" (в редакции Постановлений Администрации городского округа Первоуральск от 08.10.2013 N 3421, от 12.09.2014 N 2311)</t>
  </si>
  <si>
    <t>Начальник планово-экономического отдела Управления жилищно-коммунального хозяйства и строительства городского округа Первоуральск, Сердюк Ирина Евгеньевна</t>
  </si>
  <si>
    <t>Администрация городского округа Первоуральск, Заместитель Главы Администрации городского округа Первоуральск Гузаиров Артур Салаватович</t>
  </si>
  <si>
    <t>Верно</t>
  </si>
  <si>
    <t>Состояние счета ПБС на 22.12.2015 
Счет: 03903250150 (Управление ЖКХ и строительства)</t>
  </si>
  <si>
    <t>903</t>
  </si>
  <si>
    <t>0501</t>
  </si>
  <si>
    <t>0512001</t>
  </si>
  <si>
    <t>0542001</t>
  </si>
  <si>
    <t>0542002</t>
  </si>
  <si>
    <t>810</t>
  </si>
  <si>
    <t>853</t>
  </si>
  <si>
    <t>0502</t>
  </si>
  <si>
    <t>0522001</t>
  </si>
  <si>
    <t>2014</t>
  </si>
  <si>
    <t>0522007</t>
  </si>
  <si>
    <t>6100</t>
  </si>
  <si>
    <t>6200</t>
  </si>
  <si>
    <t>6500</t>
  </si>
  <si>
    <t>0522014</t>
  </si>
  <si>
    <t>241</t>
  </si>
  <si>
    <t>0526001</t>
  </si>
  <si>
    <t>414</t>
  </si>
  <si>
    <t>0526002</t>
  </si>
  <si>
    <t>6400</t>
  </si>
  <si>
    <t>0514270</t>
  </si>
  <si>
    <t>0542005</t>
  </si>
  <si>
    <t>укс</t>
  </si>
  <si>
    <t>0526010</t>
  </si>
  <si>
    <t>ркц</t>
  </si>
  <si>
    <t>доля</t>
  </si>
  <si>
    <t>к Постановлению Администрации</t>
  </si>
  <si>
    <t>Муници-пальная</t>
  </si>
  <si>
    <t xml:space="preserve">              Приложение 5</t>
  </si>
  <si>
    <t xml:space="preserve">              к Постановлению Администрации</t>
  </si>
  <si>
    <t xml:space="preserve">              городского округа Первоуральск</t>
  </si>
  <si>
    <t xml:space="preserve">              от_______________________ №________</t>
  </si>
  <si>
    <t>от__________________ №______</t>
  </si>
  <si>
    <t>Код объекта бюджетных инвес-тиций</t>
  </si>
  <si>
    <t>2018 г</t>
  </si>
  <si>
    <t>2019 г</t>
  </si>
  <si>
    <t>2020 г</t>
  </si>
  <si>
    <t>Приложение 2</t>
  </si>
  <si>
    <t>2022 год</t>
  </si>
  <si>
    <t>Номера целевых показателей, на достижение которых направлены мероприятия</t>
  </si>
  <si>
    <t xml:space="preserve">В соответствии с Постановлением Администрации городского округа Первоуральск от 15.08.2016 "Об утверждении Порядка разработки, реализации и оценки эффективности муниципальных программ городского округа Первоуральск" </t>
  </si>
  <si>
    <t>Управление жилищно-коммунального хозяйства и строительства городского округа Первоуральск, начальник Управления Шолохова Марина Рашитовна</t>
  </si>
  <si>
    <t>Администрация городского округа Первоуральск, Заместитель Главы Администрации городского округа Первоуральск по ЖКХ Гузаиров Артур Салаватович</t>
  </si>
  <si>
    <t>№ п/п</t>
  </si>
  <si>
    <t>Всего</t>
  </si>
  <si>
    <t>2023 год</t>
  </si>
  <si>
    <t>УЖКХиС</t>
  </si>
  <si>
    <t>1.1.1., 1.1.2.</t>
  </si>
  <si>
    <t>в том числе местный бюджет на условиях софинансирования</t>
  </si>
  <si>
    <t xml:space="preserve">Справочно: **
- участие в государственных программах на условиях софинансирования
</t>
  </si>
  <si>
    <t xml:space="preserve">- участие в государственно-частном партнерстве
</t>
  </si>
  <si>
    <t>1.1.3.</t>
  </si>
  <si>
    <t>Мероприятие 3. Субсидии транспортным организациям для возмещения затрат по проезду льготной категории граждан, всего, в том числе:</t>
  </si>
  <si>
    <t>Мероприятие 4. Организация печати абонентских книжек для льготных категорий граждан, всего, в том числе:</t>
  </si>
  <si>
    <t>2024 год</t>
  </si>
  <si>
    <t>2025 год</t>
  </si>
  <si>
    <t>2026 год</t>
  </si>
  <si>
    <t>2027 год</t>
  </si>
  <si>
    <t xml:space="preserve"> МУНИЦИПАЛЬНОЙ ПРОГРАММЫ</t>
  </si>
  <si>
    <t>Ответственный испонитель мероприятия</t>
  </si>
  <si>
    <t>Объем расходов на выполнение мероприятия за счет всех источников</t>
  </si>
  <si>
    <t xml:space="preserve"> Мероприятие 5. Абонентские книжки для льготной категории граждан</t>
  </si>
  <si>
    <t>1.1.5.</t>
  </si>
  <si>
    <t>Приложение 3</t>
  </si>
  <si>
    <t>Мероприятие 5. Абонентские книжки для льготных категорий граждан , всего, в том числе:</t>
  </si>
  <si>
    <t>1.1.4., 1.1.5.</t>
  </si>
  <si>
    <t>1.1.4.</t>
  </si>
  <si>
    <t>РАЗДЕЛ 3. ПЛАН МЕРОПРИЯТИЙ ПО ВЫПОЛНЕНИЮ МУНИЦИПАЛЬНОЙ ПРОГРАММЫ</t>
  </si>
  <si>
    <t>Форма 1</t>
  </si>
  <si>
    <t>Форма 2</t>
  </si>
  <si>
    <t xml:space="preserve">ПЛАН МЕРОПРИЯТИЙ ПО ВЫПОЛНЕНИЮ МУНИЦИПАЛЬНОЙ ПРОГРАММЫ </t>
  </si>
  <si>
    <t>на текущий финансовый год</t>
  </si>
  <si>
    <t>с разбивкой по отчетным периодам</t>
  </si>
  <si>
    <t>№ строки</t>
  </si>
  <si>
    <t>Наименование мероприятия/ 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</si>
  <si>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</si>
  <si>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</si>
  <si>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</si>
  <si>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</si>
  <si>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</si>
  <si>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ВСЕГО ПО МУНИЦИПАЛЬНОЙ ПРОГРАММЕ (ПОДПРОГРАММЕ), В ТОМ ЧИСЛЕ:</t>
  </si>
  <si>
    <t>в том числе: местный бюджет на условиях софинансирования</t>
  </si>
  <si>
    <t>ВСЕГО ПО ПОДПРОГРАММЕ 1,  В ТОМ ЧИСЛЕ:</t>
  </si>
  <si>
    <t>1.1.1.</t>
  </si>
  <si>
    <t>1.1.2.</t>
  </si>
  <si>
    <t>Мероприятие 4. Организация печати абонементных книжек для льготной категории граждан, всего, в том числе:</t>
  </si>
  <si>
    <t>1.1.6</t>
  </si>
  <si>
    <t>Мероприятие 1. Работы по перевозке пассажиров автомобильным транспортом по пригородным маршрутам регулярных пассажирских перевозок по регулируемым тарифам в границах городского округа Первоуральск, всего, в том числе:</t>
  </si>
  <si>
    <t>Мероприятие 2. Работы по перевозке пассажиров автомобильным транспортом по городским маршрутам регулярных пассажирских перевозок по регулируемым тарифам в границах городского округа Первоуральск, всего, в том числе:</t>
  </si>
  <si>
    <t>Мероприятие 6. Предоставление субсидии из бюджета городского округа Первоуральск на финансовое обеспечение и/или возмещение затрат в связи с выполнением работ юридическими лицами и индивидуальными предпринимателями по перевозке пассажиров автомобильным транспортом по городским маршрутам регулярных пассажирских перевозок по регулируемым тарифам в границах городского округа Первоуральск</t>
  </si>
  <si>
    <t>Мероприятие 1. Работы по перевозке пассажиров автомобильным транспортом по пригородным маршрутам регулярных пассажирских перевозок по регуляируемым тарифам в границах городского округа Первоуральск, всего, в том числе:</t>
  </si>
  <si>
    <t>Мероприятие 6. Предоставление субсидии из бюджета городского округа Первоуральск на финансовое обеспечение и/или возмещение затрат в связи с выполнением работ юридическими лицами и индивидуальными предпринимателями по перевозке пассажиров автомобильным транспортом по городским маршрутам регулярных пассажирских перевозок по регулируемым тарифам в границах городского округа ПервоуральскПредоставление субсидии из бюджета городского округа Первоуральск на финансовое обеспечение и/или возмещение затрат в связи с выполнением работ юридическими лицами и индивидуальными предпринимателями по перевозке пассажиров автомобильным транспортом по городским маршрутам регулярных пассажирских перевозок по регулируемым тарифам в границах городского округа Первоуральск</t>
  </si>
  <si>
    <t>"ОРГАНИЗАЦИЯ РЕГУЛЯРНЫХ ПЕРЕВОЗОК ПАССАЖИРОВ И БАГАЖА АВТОМОБИЛЬНЫМ ТРАНСПОРТОМ В ГОРОДСКОМ ОКРУГЕ ПЕРВОУРАЛЬСК НА 2022-2027 ГОДЫ"</t>
  </si>
  <si>
    <t xml:space="preserve">  "ОРГАНИЗАЦИЯ РЕГУЛЯРНЫХ ПЕРЕВОЗОК ПАССАЖИРОВ И БАГАЖА АВТОМОБИЛЬНЫМ ТРАНСПОРТОМ В ГОРОДСКОМ ОКРУГЕ ПЕРВОУРАЛЬСК НА 2022-2027 ГОДЫ"</t>
  </si>
  <si>
    <t>к постановлению Администрации городского округа Первоуральско от 13.02.2025    № 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</si>
</sst>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\ ###\ ##0.00"/>
    <numFmt numFmtId="165" formatCode="0.0"/>
    <numFmt numFmtId="166" formatCode=";;;"/>
    <numFmt numFmtId="167" formatCode="0.0%"/>
  </numFmts>
  <fonts count="20" x14ac:knownFonts="1">
    <font>
      <sz val="11"/>
      <name val="Calibri"/>
      <family val="2"/>
    </font>
    <font>
      <b/>
      <sz val="9"/>
      <name val="Calibri"/>
      <family val="2"/>
    </font>
    <font>
      <sz val="9"/>
      <color indexed="17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name val="Calibri"/>
      <family val="2"/>
    </font>
    <font>
      <b/>
      <sz val="10"/>
      <color rgb="FF000000"/>
      <name val="Arial Cyr"/>
    </font>
    <font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name val="Liberation Serif"/>
      <family val="1"/>
      <charset val="204"/>
    </font>
    <font>
      <i/>
      <sz val="12"/>
      <name val="Liberation Serif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4" fontId="13" fillId="5" borderId="15">
      <alignment horizontal="right" vertical="top" shrinkToFit="1"/>
    </xf>
  </cellStyleXfs>
  <cellXfs count="142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Fill="1" applyAlignment="1">
      <alignment horizontal="left"/>
    </xf>
    <xf numFmtId="0" fontId="6" fillId="4" borderId="0" xfId="0" applyFont="1" applyFill="1"/>
    <xf numFmtId="0" fontId="7" fillId="4" borderId="0" xfId="0" applyFont="1" applyFill="1" applyAlignment="1">
      <alignment horizontal="left"/>
    </xf>
    <xf numFmtId="0" fontId="11" fillId="4" borderId="0" xfId="0" applyFont="1" applyFill="1" applyAlignment="1">
      <alignment horizontal="right"/>
    </xf>
    <xf numFmtId="0" fontId="6" fillId="4" borderId="0" xfId="0" applyFont="1" applyFill="1" applyAlignment="1">
      <alignment horizontal="justify"/>
    </xf>
    <xf numFmtId="0" fontId="11" fillId="4" borderId="0" xfId="0" applyFont="1" applyFill="1"/>
    <xf numFmtId="0" fontId="6" fillId="4" borderId="0" xfId="0" applyFont="1" applyFill="1" applyAlignment="1"/>
    <xf numFmtId="0" fontId="6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0" xfId="0" applyFont="1" applyFill="1"/>
    <xf numFmtId="0" fontId="7" fillId="4" borderId="0" xfId="0" applyFont="1" applyFill="1"/>
    <xf numFmtId="0" fontId="14" fillId="0" borderId="0" xfId="0" applyFont="1" applyFill="1"/>
    <xf numFmtId="0" fontId="15" fillId="0" borderId="0" xfId="0" applyFont="1" applyFill="1"/>
    <xf numFmtId="0" fontId="15" fillId="0" borderId="9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vertical="top" wrapText="1"/>
    </xf>
    <xf numFmtId="49" fontId="15" fillId="0" borderId="9" xfId="0" applyNumberFormat="1" applyFont="1" applyFill="1" applyBorder="1" applyAlignment="1">
      <alignment vertical="top" wrapText="1"/>
    </xf>
    <xf numFmtId="0" fontId="16" fillId="0" borderId="0" xfId="0" applyFont="1" applyFill="1"/>
    <xf numFmtId="166" fontId="16" fillId="0" borderId="0" xfId="0" applyNumberFormat="1" applyFont="1" applyFill="1"/>
    <xf numFmtId="166" fontId="14" fillId="0" borderId="0" xfId="0" applyNumberFormat="1" applyFont="1" applyFill="1"/>
    <xf numFmtId="166" fontId="15" fillId="0" borderId="0" xfId="0" applyNumberFormat="1" applyFont="1" applyFill="1"/>
    <xf numFmtId="0" fontId="15" fillId="0" borderId="0" xfId="0" applyFont="1" applyFill="1" applyAlignment="1">
      <alignment horizontal="justify"/>
    </xf>
    <xf numFmtId="165" fontId="15" fillId="0" borderId="0" xfId="0" applyNumberFormat="1" applyFont="1" applyFill="1"/>
    <xf numFmtId="0" fontId="15" fillId="0" borderId="0" xfId="0" applyFont="1" applyFill="1" applyAlignment="1">
      <alignment horizontal="right"/>
    </xf>
    <xf numFmtId="4" fontId="15" fillId="0" borderId="9" xfId="0" applyNumberFormat="1" applyFont="1" applyFill="1" applyBorder="1" applyAlignment="1">
      <alignment horizontal="center" vertical="top" wrapText="1"/>
    </xf>
    <xf numFmtId="4" fontId="15" fillId="0" borderId="9" xfId="0" applyNumberFormat="1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vertical="center" wrapText="1"/>
    </xf>
    <xf numFmtId="0" fontId="15" fillId="6" borderId="0" xfId="0" applyFont="1" applyFill="1"/>
    <xf numFmtId="166" fontId="15" fillId="6" borderId="0" xfId="0" applyNumberFormat="1" applyFont="1" applyFill="1"/>
    <xf numFmtId="0" fontId="15" fillId="6" borderId="0" xfId="0" applyFont="1" applyFill="1" applyBorder="1" applyAlignment="1">
      <alignment vertical="center" wrapText="1"/>
    </xf>
    <xf numFmtId="0" fontId="16" fillId="6" borderId="0" xfId="0" applyFont="1" applyFill="1"/>
    <xf numFmtId="166" fontId="16" fillId="6" borderId="0" xfId="0" applyNumberFormat="1" applyFont="1" applyFill="1"/>
    <xf numFmtId="0" fontId="15" fillId="0" borderId="9" xfId="0" applyFont="1" applyFill="1" applyBorder="1"/>
    <xf numFmtId="0" fontId="15" fillId="0" borderId="0" xfId="0" applyFont="1" applyFill="1" applyAlignment="1">
      <alignment horizontal="left"/>
    </xf>
    <xf numFmtId="4" fontId="15" fillId="0" borderId="9" xfId="0" applyNumberFormat="1" applyFont="1" applyFill="1" applyBorder="1" applyAlignment="1">
      <alignment horizontal="center" vertical="center"/>
    </xf>
    <xf numFmtId="4" fontId="15" fillId="0" borderId="9" xfId="0" applyNumberFormat="1" applyFont="1" applyFill="1" applyBorder="1"/>
    <xf numFmtId="0" fontId="15" fillId="0" borderId="9" xfId="0" applyFont="1" applyFill="1" applyBorder="1" applyAlignment="1">
      <alignment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7" borderId="10" xfId="0" applyFont="1" applyFill="1" applyBorder="1" applyAlignment="1">
      <alignment horizontal="center" vertical="top" wrapText="1"/>
    </xf>
    <xf numFmtId="0" fontId="15" fillId="7" borderId="0" xfId="0" applyFont="1" applyFill="1"/>
    <xf numFmtId="165" fontId="15" fillId="7" borderId="0" xfId="0" applyNumberFormat="1" applyFont="1" applyFill="1"/>
    <xf numFmtId="166" fontId="15" fillId="7" borderId="0" xfId="0" applyNumberFormat="1" applyFont="1" applyFill="1"/>
    <xf numFmtId="166" fontId="17" fillId="7" borderId="0" xfId="0" applyNumberFormat="1" applyFont="1" applyFill="1"/>
    <xf numFmtId="0" fontId="16" fillId="7" borderId="0" xfId="0" applyFont="1" applyFill="1"/>
    <xf numFmtId="166" fontId="16" fillId="7" borderId="0" xfId="0" applyNumberFormat="1" applyFont="1" applyFill="1"/>
    <xf numFmtId="0" fontId="16" fillId="8" borderId="0" xfId="0" applyFont="1" applyFill="1"/>
    <xf numFmtId="166" fontId="16" fillId="8" borderId="0" xfId="0" applyNumberFormat="1" applyFont="1" applyFill="1"/>
    <xf numFmtId="0" fontId="15" fillId="0" borderId="0" xfId="0" applyFont="1" applyFill="1" applyAlignment="1">
      <alignment horizontal="left" vertical="top" wrapText="1"/>
    </xf>
    <xf numFmtId="0" fontId="15" fillId="0" borderId="9" xfId="0" applyFont="1" applyFill="1" applyBorder="1" applyAlignment="1">
      <alignment horizontal="center" vertical="center" wrapText="1"/>
    </xf>
    <xf numFmtId="165" fontId="15" fillId="0" borderId="9" xfId="0" applyNumberFormat="1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horizontal="center" vertical="center"/>
    </xf>
    <xf numFmtId="4" fontId="15" fillId="0" borderId="15" xfId="2" applyNumberFormat="1" applyFont="1" applyFill="1" applyAlignment="1" applyProtection="1">
      <alignment horizontal="center" vertical="top" shrinkToFit="1"/>
    </xf>
    <xf numFmtId="0" fontId="15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wrapText="1"/>
    </xf>
    <xf numFmtId="0" fontId="15" fillId="0" borderId="9" xfId="0" applyFont="1" applyFill="1" applyBorder="1" applyAlignment="1">
      <alignment horizontal="center" vertical="top"/>
    </xf>
    <xf numFmtId="4" fontId="15" fillId="0" borderId="9" xfId="2" applyNumberFormat="1" applyFont="1" applyFill="1" applyBorder="1" applyAlignment="1" applyProtection="1">
      <alignment horizontal="center" vertical="top" shrinkToFit="1"/>
    </xf>
    <xf numFmtId="2" fontId="15" fillId="0" borderId="9" xfId="0" applyNumberFormat="1" applyFont="1" applyFill="1" applyBorder="1"/>
    <xf numFmtId="2" fontId="15" fillId="0" borderId="9" xfId="0" applyNumberFormat="1" applyFont="1" applyFill="1" applyBorder="1" applyAlignment="1">
      <alignment horizontal="center" vertical="top"/>
    </xf>
    <xf numFmtId="49" fontId="15" fillId="0" borderId="9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justify" vertical="center"/>
    </xf>
    <xf numFmtId="0" fontId="17" fillId="0" borderId="0" xfId="0" applyFont="1" applyFill="1"/>
    <xf numFmtId="0" fontId="17" fillId="0" borderId="0" xfId="0" applyFont="1" applyFill="1" applyAlignment="1">
      <alignment horizontal="center"/>
    </xf>
    <xf numFmtId="167" fontId="17" fillId="0" borderId="0" xfId="0" applyNumberFormat="1" applyFont="1" applyFill="1" applyAlignment="1">
      <alignment horizontal="center"/>
    </xf>
    <xf numFmtId="0" fontId="18" fillId="0" borderId="9" xfId="0" applyFont="1" applyFill="1" applyBorder="1" applyAlignment="1">
      <alignment horizontal="center" vertical="center" wrapText="1"/>
    </xf>
    <xf numFmtId="167" fontId="18" fillId="0" borderId="9" xfId="0" applyNumberFormat="1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vertical="center" wrapText="1"/>
    </xf>
    <xf numFmtId="0" fontId="15" fillId="0" borderId="23" xfId="0" applyFont="1" applyFill="1" applyBorder="1" applyAlignment="1">
      <alignment vertical="center" wrapText="1"/>
    </xf>
    <xf numFmtId="2" fontId="15" fillId="0" borderId="9" xfId="0" applyNumberFormat="1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vertical="center" wrapText="1"/>
    </xf>
    <xf numFmtId="0" fontId="15" fillId="0" borderId="9" xfId="0" applyFont="1" applyFill="1" applyBorder="1" applyAlignment="1">
      <alignment horizontal="right" wrapText="1"/>
    </xf>
    <xf numFmtId="0" fontId="18" fillId="0" borderId="9" xfId="0" applyFont="1" applyFill="1" applyBorder="1" applyAlignment="1">
      <alignment vertical="top" wrapText="1"/>
    </xf>
    <xf numFmtId="0" fontId="18" fillId="0" borderId="9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left" wrapText="1"/>
    </xf>
    <xf numFmtId="0" fontId="19" fillId="0" borderId="9" xfId="0" applyFont="1" applyFill="1" applyBorder="1" applyAlignment="1">
      <alignment vertical="center"/>
    </xf>
    <xf numFmtId="2" fontId="15" fillId="0" borderId="9" xfId="0" applyNumberFormat="1" applyFont="1" applyFill="1" applyBorder="1" applyAlignment="1">
      <alignment horizontal="center"/>
    </xf>
    <xf numFmtId="49" fontId="15" fillId="0" borderId="9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15" fillId="7" borderId="9" xfId="0" applyFont="1" applyFill="1" applyBorder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5" fillId="6" borderId="9" xfId="0" applyFont="1" applyFill="1" applyBorder="1" applyAlignment="1">
      <alignment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49" fontId="15" fillId="0" borderId="0" xfId="0" applyNumberFormat="1" applyFont="1" applyFill="1" applyAlignment="1">
      <alignment horizontal="center" vertical="top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3">
    <cellStyle name="xl36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99\Users\HOME\Desktop\&#1055;&#1056;&#1054;&#1045;&#1050;&#1058;%202020\2021&#1075;\488%20&#1086;&#1090;%2028.10.2021\&#1055;&#1056;&#1048;&#1051;&#1054;&#1046;&#1045;&#1053;&#1048;&#1045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прил.2"/>
      <sheetName val="прил 5"/>
      <sheetName val="прил 3.1"/>
      <sheetName val="прил 4"/>
    </sheetNames>
    <sheetDataSet>
      <sheetData sheetId="0" refreshError="1"/>
      <sheetData sheetId="1">
        <row r="55">
          <cell r="A55">
            <v>31</v>
          </cell>
          <cell r="B55" t="str">
            <v>федеральный бюджет</v>
          </cell>
        </row>
        <row r="56">
          <cell r="B56" t="str">
            <v>областной бюджет</v>
          </cell>
        </row>
        <row r="57">
          <cell r="B57" t="str">
            <v>местный бюджет</v>
          </cell>
        </row>
        <row r="58">
          <cell r="B58" t="str">
            <v>в том числе местный бюджет на условиях софинансирования</v>
          </cell>
        </row>
        <row r="59">
          <cell r="B59" t="str">
            <v>внебюджетные источники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41"/>
  <sheetViews>
    <sheetView zoomScaleNormal="100" workbookViewId="0">
      <selection activeCell="G26" sqref="G26"/>
    </sheetView>
  </sheetViews>
  <sheetFormatPr defaultColWidth="9.140625" defaultRowHeight="15" x14ac:dyDescent="0.25"/>
  <cols>
    <col min="1" max="1" width="6.28515625" style="5" customWidth="1"/>
    <col min="2" max="2" width="6.42578125" style="5" customWidth="1"/>
    <col min="3" max="3" width="9.140625" style="5"/>
    <col min="4" max="4" width="6" style="5" customWidth="1"/>
    <col min="5" max="5" width="8.140625" style="5" customWidth="1"/>
    <col min="6" max="6" width="7.7109375" style="5" customWidth="1"/>
    <col min="7" max="7" width="13.140625" style="5" customWidth="1"/>
    <col min="8" max="8" width="14" style="5" customWidth="1"/>
    <col min="9" max="10" width="12.28515625" style="5" customWidth="1"/>
    <col min="11" max="11" width="16" style="5" customWidth="1"/>
    <col min="12" max="12" width="13.140625" style="5" customWidth="1"/>
    <col min="13" max="13" width="12.28515625" style="5" customWidth="1"/>
    <col min="14" max="14" width="13.140625" style="5" customWidth="1"/>
    <col min="15" max="15" width="15.42578125" style="5" customWidth="1"/>
    <col min="16" max="16" width="16.5703125" style="5" customWidth="1"/>
    <col min="17" max="17" width="16.28515625" style="5" customWidth="1"/>
    <col min="18" max="18" width="13.140625" style="5" customWidth="1"/>
    <col min="19" max="19" width="11.140625" style="5" customWidth="1"/>
    <col min="20" max="16384" width="9.140625" style="5"/>
  </cols>
  <sheetData>
    <row r="1" spans="1:18" ht="45" customHeight="1" x14ac:dyDescent="0.25">
      <c r="A1" s="119" t="s">
        <v>112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</row>
    <row r="2" spans="1:18" x14ac:dyDescent="0.25">
      <c r="A2" s="2" t="s">
        <v>5</v>
      </c>
      <c r="B2" s="2" t="s">
        <v>10</v>
      </c>
      <c r="C2" s="2" t="s">
        <v>3</v>
      </c>
      <c r="D2" s="2" t="s">
        <v>34</v>
      </c>
      <c r="E2" s="2" t="s">
        <v>8</v>
      </c>
      <c r="F2" s="2" t="s">
        <v>1</v>
      </c>
      <c r="G2" s="2" t="s">
        <v>14</v>
      </c>
      <c r="H2" s="2" t="s">
        <v>32</v>
      </c>
      <c r="I2" s="2" t="s">
        <v>26</v>
      </c>
      <c r="J2" s="2" t="s">
        <v>6</v>
      </c>
      <c r="K2" s="2" t="s">
        <v>13</v>
      </c>
      <c r="L2" s="2" t="s">
        <v>21</v>
      </c>
      <c r="M2" s="2" t="s">
        <v>4</v>
      </c>
      <c r="N2" s="2" t="s">
        <v>25</v>
      </c>
      <c r="O2" s="2" t="s">
        <v>2</v>
      </c>
      <c r="P2" s="2" t="s">
        <v>27</v>
      </c>
      <c r="Q2" s="2" t="s">
        <v>15</v>
      </c>
      <c r="R2" s="2" t="s">
        <v>0</v>
      </c>
    </row>
    <row r="3" spans="1:18" x14ac:dyDescent="0.25">
      <c r="A3" s="1" t="s">
        <v>113</v>
      </c>
      <c r="B3" s="1" t="s">
        <v>114</v>
      </c>
      <c r="C3" s="1" t="s">
        <v>115</v>
      </c>
      <c r="D3" s="1" t="s">
        <v>33</v>
      </c>
      <c r="E3" s="1" t="s">
        <v>31</v>
      </c>
      <c r="F3" s="1" t="s">
        <v>28</v>
      </c>
      <c r="G3" s="3">
        <v>1788860.48</v>
      </c>
      <c r="H3" s="3">
        <v>1139311.76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3">
        <v>1788860.48</v>
      </c>
      <c r="P3" s="3">
        <v>1139311.76</v>
      </c>
      <c r="Q3" s="3">
        <v>1139311.76</v>
      </c>
      <c r="R3" s="3">
        <v>1788860.48</v>
      </c>
    </row>
    <row r="4" spans="1:18" x14ac:dyDescent="0.25">
      <c r="A4" s="1" t="s">
        <v>113</v>
      </c>
      <c r="B4" s="1" t="s">
        <v>114</v>
      </c>
      <c r="C4" s="1" t="s">
        <v>116</v>
      </c>
      <c r="D4" s="1" t="s">
        <v>33</v>
      </c>
      <c r="E4" s="1" t="s">
        <v>31</v>
      </c>
      <c r="F4" s="1" t="s">
        <v>28</v>
      </c>
      <c r="G4" s="3">
        <v>19236624.960000001</v>
      </c>
      <c r="H4" s="3">
        <v>19236624.960000001</v>
      </c>
      <c r="I4" s="4">
        <v>0</v>
      </c>
      <c r="J4" s="4">
        <v>0</v>
      </c>
      <c r="K4" s="3">
        <v>11305996.74</v>
      </c>
      <c r="L4" s="3">
        <v>11305996.74</v>
      </c>
      <c r="M4" s="4">
        <v>0</v>
      </c>
      <c r="N4" s="3">
        <v>11305996.74</v>
      </c>
      <c r="O4" s="3">
        <v>7930628.2199999997</v>
      </c>
      <c r="P4" s="3">
        <v>19236624.960000001</v>
      </c>
      <c r="Q4" s="3">
        <v>7930628.2199999997</v>
      </c>
      <c r="R4" s="3">
        <v>19236624.960000001</v>
      </c>
    </row>
    <row r="5" spans="1:18" x14ac:dyDescent="0.25">
      <c r="A5" s="1" t="s">
        <v>113</v>
      </c>
      <c r="B5" s="1" t="s">
        <v>114</v>
      </c>
      <c r="C5" s="1" t="s">
        <v>116</v>
      </c>
      <c r="D5" s="1" t="s">
        <v>33</v>
      </c>
      <c r="E5" s="1" t="s">
        <v>24</v>
      </c>
      <c r="F5" s="1" t="s">
        <v>28</v>
      </c>
      <c r="G5" s="3">
        <v>13600</v>
      </c>
      <c r="H5" s="3">
        <v>13600</v>
      </c>
      <c r="I5" s="4">
        <v>0</v>
      </c>
      <c r="J5" s="4">
        <v>0</v>
      </c>
      <c r="K5" s="3">
        <v>13600</v>
      </c>
      <c r="L5" s="3">
        <v>13600</v>
      </c>
      <c r="M5" s="4">
        <v>0</v>
      </c>
      <c r="N5" s="3">
        <v>13600</v>
      </c>
      <c r="O5" s="4">
        <v>0</v>
      </c>
      <c r="P5" s="3">
        <v>13600</v>
      </c>
      <c r="Q5" s="4">
        <v>0</v>
      </c>
      <c r="R5" s="3">
        <v>13600</v>
      </c>
    </row>
    <row r="6" spans="1:18" x14ac:dyDescent="0.25">
      <c r="A6" s="1" t="s">
        <v>113</v>
      </c>
      <c r="B6" s="1" t="s">
        <v>114</v>
      </c>
      <c r="C6" s="1" t="s">
        <v>117</v>
      </c>
      <c r="D6" s="1" t="s">
        <v>118</v>
      </c>
      <c r="E6" s="1" t="s">
        <v>20</v>
      </c>
      <c r="F6" s="1" t="s">
        <v>28</v>
      </c>
      <c r="G6" s="3">
        <v>84100</v>
      </c>
      <c r="H6" s="3">
        <v>84100</v>
      </c>
      <c r="I6" s="4">
        <v>0</v>
      </c>
      <c r="J6" s="4">
        <v>0</v>
      </c>
      <c r="K6" s="3">
        <v>84100</v>
      </c>
      <c r="L6" s="3">
        <v>84100</v>
      </c>
      <c r="M6" s="4">
        <v>0</v>
      </c>
      <c r="N6" s="3">
        <v>84100</v>
      </c>
      <c r="O6" s="4">
        <v>0</v>
      </c>
      <c r="P6" s="3">
        <v>84100</v>
      </c>
      <c r="Q6" s="4">
        <v>0</v>
      </c>
      <c r="R6" s="3">
        <v>84100</v>
      </c>
    </row>
    <row r="7" spans="1:18" x14ac:dyDescent="0.25">
      <c r="A7" s="1" t="s">
        <v>113</v>
      </c>
      <c r="B7" s="1" t="s">
        <v>114</v>
      </c>
      <c r="C7" s="1" t="s">
        <v>117</v>
      </c>
      <c r="D7" s="1" t="s">
        <v>119</v>
      </c>
      <c r="E7" s="1" t="s">
        <v>7</v>
      </c>
      <c r="F7" s="1" t="s">
        <v>28</v>
      </c>
      <c r="G7" s="3">
        <v>3991.46</v>
      </c>
      <c r="H7" s="3">
        <v>3991.46</v>
      </c>
      <c r="I7" s="4">
        <v>0</v>
      </c>
      <c r="J7" s="4">
        <v>0</v>
      </c>
      <c r="K7" s="3">
        <v>3991.46</v>
      </c>
      <c r="L7" s="3">
        <v>3991.46</v>
      </c>
      <c r="M7" s="4">
        <v>0</v>
      </c>
      <c r="N7" s="3">
        <v>3991.46</v>
      </c>
      <c r="O7" s="4">
        <v>0</v>
      </c>
      <c r="P7" s="3">
        <v>3991.46</v>
      </c>
      <c r="Q7" s="4">
        <v>0</v>
      </c>
      <c r="R7" s="3">
        <v>3991.46</v>
      </c>
    </row>
    <row r="8" spans="1:18" x14ac:dyDescent="0.25">
      <c r="A8" s="1" t="s">
        <v>113</v>
      </c>
      <c r="B8" s="1" t="s">
        <v>120</v>
      </c>
      <c r="C8" s="1" t="s">
        <v>121</v>
      </c>
      <c r="D8" s="1" t="s">
        <v>33</v>
      </c>
      <c r="E8" s="1" t="s">
        <v>22</v>
      </c>
      <c r="F8" s="1" t="s">
        <v>28</v>
      </c>
      <c r="G8" s="3">
        <v>1086737.76</v>
      </c>
      <c r="H8" s="3">
        <v>1086737.76</v>
      </c>
      <c r="I8" s="3">
        <v>1056737.76</v>
      </c>
      <c r="J8" s="3">
        <v>1056737.76</v>
      </c>
      <c r="K8" s="3">
        <v>1086737.76</v>
      </c>
      <c r="L8" s="3">
        <v>1086737.76</v>
      </c>
      <c r="M8" s="3">
        <v>1056737.76</v>
      </c>
      <c r="N8" s="3">
        <v>1086737.76</v>
      </c>
      <c r="O8" s="4">
        <v>0</v>
      </c>
      <c r="P8" s="3">
        <v>30000</v>
      </c>
      <c r="Q8" s="4">
        <v>0</v>
      </c>
      <c r="R8" s="3">
        <v>1086737.76</v>
      </c>
    </row>
    <row r="9" spans="1:18" x14ac:dyDescent="0.25">
      <c r="A9" s="1" t="s">
        <v>113</v>
      </c>
      <c r="B9" s="1" t="s">
        <v>120</v>
      </c>
      <c r="C9" s="1" t="s">
        <v>121</v>
      </c>
      <c r="D9" s="1" t="s">
        <v>33</v>
      </c>
      <c r="E9" s="1" t="s">
        <v>22</v>
      </c>
      <c r="F9" s="1" t="s">
        <v>122</v>
      </c>
      <c r="G9" s="3">
        <v>1415450.96</v>
      </c>
      <c r="H9" s="3">
        <v>1415450.96</v>
      </c>
      <c r="I9" s="3">
        <v>1407970.37</v>
      </c>
      <c r="J9" s="3">
        <v>1407970.37</v>
      </c>
      <c r="K9" s="3">
        <v>1415450.96</v>
      </c>
      <c r="L9" s="3">
        <v>1415450.96</v>
      </c>
      <c r="M9" s="3">
        <v>1407970.37</v>
      </c>
      <c r="N9" s="3">
        <v>1415450.96</v>
      </c>
      <c r="O9" s="4">
        <v>0</v>
      </c>
      <c r="P9" s="3">
        <v>7480.59</v>
      </c>
      <c r="Q9" s="4">
        <v>0</v>
      </c>
      <c r="R9" s="3">
        <v>1415450.96</v>
      </c>
    </row>
    <row r="10" spans="1:18" x14ac:dyDescent="0.25">
      <c r="A10" s="1" t="s">
        <v>113</v>
      </c>
      <c r="B10" s="1" t="s">
        <v>120</v>
      </c>
      <c r="C10" s="1" t="s">
        <v>123</v>
      </c>
      <c r="D10" s="1" t="s">
        <v>33</v>
      </c>
      <c r="E10" s="1" t="s">
        <v>18</v>
      </c>
      <c r="F10" s="1" t="s">
        <v>124</v>
      </c>
      <c r="G10" s="3">
        <v>201620</v>
      </c>
      <c r="H10" s="3">
        <v>201620</v>
      </c>
      <c r="I10" s="3">
        <v>198386.1</v>
      </c>
      <c r="J10" s="3">
        <v>198386.1</v>
      </c>
      <c r="K10" s="3">
        <v>145960.75</v>
      </c>
      <c r="L10" s="3">
        <v>105960.75</v>
      </c>
      <c r="M10" s="3">
        <v>102726.85</v>
      </c>
      <c r="N10" s="3">
        <v>105960.75</v>
      </c>
      <c r="O10" s="3">
        <v>95659.25</v>
      </c>
      <c r="P10" s="3">
        <v>3233.9</v>
      </c>
      <c r="Q10" s="3">
        <v>95659.25</v>
      </c>
      <c r="R10" s="3">
        <v>201620</v>
      </c>
    </row>
    <row r="11" spans="1:18" x14ac:dyDescent="0.25">
      <c r="A11" s="1" t="s">
        <v>113</v>
      </c>
      <c r="B11" s="1" t="s">
        <v>120</v>
      </c>
      <c r="C11" s="1" t="s">
        <v>123</v>
      </c>
      <c r="D11" s="1" t="s">
        <v>33</v>
      </c>
      <c r="E11" s="1" t="s">
        <v>18</v>
      </c>
      <c r="F11" s="1" t="s">
        <v>125</v>
      </c>
      <c r="G11" s="3">
        <v>374330</v>
      </c>
      <c r="H11" s="3">
        <v>374330</v>
      </c>
      <c r="I11" s="3">
        <v>374330</v>
      </c>
      <c r="J11" s="3">
        <v>374330</v>
      </c>
      <c r="K11" s="3">
        <v>310234.43</v>
      </c>
      <c r="L11" s="3">
        <v>288251.83</v>
      </c>
      <c r="M11" s="3">
        <v>288251.83</v>
      </c>
      <c r="N11" s="3">
        <v>288251.83</v>
      </c>
      <c r="O11" s="3">
        <v>86078.17</v>
      </c>
      <c r="P11" s="4">
        <v>0</v>
      </c>
      <c r="Q11" s="3">
        <v>86078.17</v>
      </c>
      <c r="R11" s="3">
        <v>374330</v>
      </c>
    </row>
    <row r="12" spans="1:18" x14ac:dyDescent="0.25">
      <c r="A12" s="1" t="s">
        <v>113</v>
      </c>
      <c r="B12" s="1" t="s">
        <v>120</v>
      </c>
      <c r="C12" s="1" t="s">
        <v>123</v>
      </c>
      <c r="D12" s="1" t="s">
        <v>33</v>
      </c>
      <c r="E12" s="1" t="s">
        <v>18</v>
      </c>
      <c r="F12" s="1" t="s">
        <v>126</v>
      </c>
      <c r="G12" s="3">
        <v>122710</v>
      </c>
      <c r="H12" s="3">
        <v>122710</v>
      </c>
      <c r="I12" s="3">
        <v>122710</v>
      </c>
      <c r="J12" s="3">
        <v>122710</v>
      </c>
      <c r="K12" s="3">
        <v>67584.22</v>
      </c>
      <c r="L12" s="3">
        <v>47584.22</v>
      </c>
      <c r="M12" s="3">
        <v>47584.22</v>
      </c>
      <c r="N12" s="3">
        <v>47584.22</v>
      </c>
      <c r="O12" s="3">
        <v>75125.78</v>
      </c>
      <c r="P12" s="4">
        <v>0</v>
      </c>
      <c r="Q12" s="3">
        <v>75125.78</v>
      </c>
      <c r="R12" s="3">
        <v>122710</v>
      </c>
    </row>
    <row r="13" spans="1:18" x14ac:dyDescent="0.25">
      <c r="A13" s="1" t="s">
        <v>113</v>
      </c>
      <c r="B13" s="1" t="s">
        <v>120</v>
      </c>
      <c r="C13" s="1" t="s">
        <v>123</v>
      </c>
      <c r="D13" s="1" t="s">
        <v>33</v>
      </c>
      <c r="E13" s="1" t="s">
        <v>31</v>
      </c>
      <c r="F13" s="1" t="s">
        <v>124</v>
      </c>
      <c r="G13" s="3">
        <v>89998.61</v>
      </c>
      <c r="H13" s="3">
        <v>89998.61</v>
      </c>
      <c r="I13" s="4">
        <v>0</v>
      </c>
      <c r="J13" s="4">
        <v>0</v>
      </c>
      <c r="K13" s="3">
        <v>89998.61</v>
      </c>
      <c r="L13" s="3">
        <v>89998.61</v>
      </c>
      <c r="M13" s="4">
        <v>0</v>
      </c>
      <c r="N13" s="3">
        <v>89998.61</v>
      </c>
      <c r="O13" s="4">
        <v>0</v>
      </c>
      <c r="P13" s="3">
        <v>89998.61</v>
      </c>
      <c r="Q13" s="4">
        <v>0</v>
      </c>
      <c r="R13" s="3">
        <v>89998.61</v>
      </c>
    </row>
    <row r="14" spans="1:18" x14ac:dyDescent="0.25">
      <c r="A14" s="1" t="s">
        <v>113</v>
      </c>
      <c r="B14" s="1" t="s">
        <v>120</v>
      </c>
      <c r="C14" s="1" t="s">
        <v>123</v>
      </c>
      <c r="D14" s="1" t="s">
        <v>33</v>
      </c>
      <c r="E14" s="1" t="s">
        <v>31</v>
      </c>
      <c r="F14" s="1" t="s">
        <v>125</v>
      </c>
      <c r="G14" s="3">
        <v>198509.5</v>
      </c>
      <c r="H14" s="3">
        <v>198509.5</v>
      </c>
      <c r="I14" s="4">
        <v>0</v>
      </c>
      <c r="J14" s="4">
        <v>0</v>
      </c>
      <c r="K14" s="3">
        <v>198509.5</v>
      </c>
      <c r="L14" s="3">
        <v>198509.5</v>
      </c>
      <c r="M14" s="4">
        <v>0</v>
      </c>
      <c r="N14" s="3">
        <v>198509.5</v>
      </c>
      <c r="O14" s="4">
        <v>0</v>
      </c>
      <c r="P14" s="3">
        <v>198509.5</v>
      </c>
      <c r="Q14" s="4">
        <v>0</v>
      </c>
      <c r="R14" s="3">
        <v>198509.5</v>
      </c>
    </row>
    <row r="15" spans="1:18" x14ac:dyDescent="0.25">
      <c r="A15" s="1" t="s">
        <v>113</v>
      </c>
      <c r="B15" s="1" t="s">
        <v>120</v>
      </c>
      <c r="C15" s="1" t="s">
        <v>123</v>
      </c>
      <c r="D15" s="1" t="s">
        <v>33</v>
      </c>
      <c r="E15" s="1" t="s">
        <v>11</v>
      </c>
      <c r="F15" s="1" t="s">
        <v>124</v>
      </c>
      <c r="G15" s="3">
        <v>37970</v>
      </c>
      <c r="H15" s="3">
        <v>37970</v>
      </c>
      <c r="I15" s="4">
        <v>0</v>
      </c>
      <c r="J15" s="4">
        <v>0</v>
      </c>
      <c r="K15" s="3">
        <v>37970</v>
      </c>
      <c r="L15" s="3">
        <v>37970</v>
      </c>
      <c r="M15" s="4">
        <v>0</v>
      </c>
      <c r="N15" s="3">
        <v>37970</v>
      </c>
      <c r="O15" s="4">
        <v>0</v>
      </c>
      <c r="P15" s="3">
        <v>37970</v>
      </c>
      <c r="Q15" s="4">
        <v>0</v>
      </c>
      <c r="R15" s="3">
        <v>37970</v>
      </c>
    </row>
    <row r="16" spans="1:18" x14ac:dyDescent="0.25">
      <c r="A16" s="1" t="s">
        <v>113</v>
      </c>
      <c r="B16" s="1" t="s">
        <v>120</v>
      </c>
      <c r="C16" s="1" t="s">
        <v>123</v>
      </c>
      <c r="D16" s="1" t="s">
        <v>33</v>
      </c>
      <c r="E16" s="1" t="s">
        <v>11</v>
      </c>
      <c r="F16" s="1" t="s">
        <v>125</v>
      </c>
      <c r="G16" s="3">
        <v>24392.53</v>
      </c>
      <c r="H16" s="3">
        <v>24392.53</v>
      </c>
      <c r="I16" s="4">
        <v>0</v>
      </c>
      <c r="J16" s="4">
        <v>0</v>
      </c>
      <c r="K16" s="3">
        <v>11456.72</v>
      </c>
      <c r="L16" s="3">
        <v>11456.72</v>
      </c>
      <c r="M16" s="4">
        <v>0</v>
      </c>
      <c r="N16" s="3">
        <v>11456.72</v>
      </c>
      <c r="O16" s="3">
        <v>12935.81</v>
      </c>
      <c r="P16" s="3">
        <v>24392.53</v>
      </c>
      <c r="Q16" s="3">
        <v>12935.81</v>
      </c>
      <c r="R16" s="3">
        <v>24392.53</v>
      </c>
    </row>
    <row r="17" spans="1:18" x14ac:dyDescent="0.25">
      <c r="A17" s="1" t="s">
        <v>113</v>
      </c>
      <c r="B17" s="1" t="s">
        <v>120</v>
      </c>
      <c r="C17" s="1" t="s">
        <v>123</v>
      </c>
      <c r="D17" s="1" t="s">
        <v>33</v>
      </c>
      <c r="E17" s="1" t="s">
        <v>24</v>
      </c>
      <c r="F17" s="1" t="s">
        <v>124</v>
      </c>
      <c r="G17" s="3">
        <v>1695.5</v>
      </c>
      <c r="H17" s="3">
        <v>1695.5</v>
      </c>
      <c r="I17" s="4">
        <v>0</v>
      </c>
      <c r="J17" s="4">
        <v>0</v>
      </c>
      <c r="K17" s="3">
        <v>1695.5</v>
      </c>
      <c r="L17" s="3">
        <v>1695.5</v>
      </c>
      <c r="M17" s="4">
        <v>0</v>
      </c>
      <c r="N17" s="3">
        <v>1695.5</v>
      </c>
      <c r="O17" s="4">
        <v>0</v>
      </c>
      <c r="P17" s="3">
        <v>1695.5</v>
      </c>
      <c r="Q17" s="4">
        <v>0</v>
      </c>
      <c r="R17" s="3">
        <v>1695.5</v>
      </c>
    </row>
    <row r="18" spans="1:18" x14ac:dyDescent="0.25">
      <c r="A18" s="1" t="s">
        <v>113</v>
      </c>
      <c r="B18" s="1" t="s">
        <v>120</v>
      </c>
      <c r="C18" s="1" t="s">
        <v>123</v>
      </c>
      <c r="D18" s="1" t="s">
        <v>119</v>
      </c>
      <c r="E18" s="1" t="s">
        <v>7</v>
      </c>
      <c r="F18" s="1" t="s">
        <v>28</v>
      </c>
      <c r="G18" s="3">
        <v>30297.45</v>
      </c>
      <c r="H18" s="3">
        <v>30297.45</v>
      </c>
      <c r="I18" s="4">
        <v>0</v>
      </c>
      <c r="J18" s="4">
        <v>0</v>
      </c>
      <c r="K18" s="3">
        <v>30297.45</v>
      </c>
      <c r="L18" s="3">
        <v>30297.45</v>
      </c>
      <c r="M18" s="4">
        <v>0</v>
      </c>
      <c r="N18" s="3">
        <v>30297.45</v>
      </c>
      <c r="O18" s="4">
        <v>0</v>
      </c>
      <c r="P18" s="3">
        <v>30297.45</v>
      </c>
      <c r="Q18" s="4">
        <v>0</v>
      </c>
      <c r="R18" s="3">
        <v>30297.45</v>
      </c>
    </row>
    <row r="19" spans="1:18" x14ac:dyDescent="0.25">
      <c r="A19" s="1" t="s">
        <v>113</v>
      </c>
      <c r="B19" s="1" t="s">
        <v>120</v>
      </c>
      <c r="C19" s="1" t="s">
        <v>127</v>
      </c>
      <c r="D19" s="1" t="s">
        <v>118</v>
      </c>
      <c r="E19" s="1" t="s">
        <v>128</v>
      </c>
      <c r="F19" s="1" t="s">
        <v>28</v>
      </c>
      <c r="G19" s="3">
        <v>13443970</v>
      </c>
      <c r="H19" s="3">
        <v>13443970</v>
      </c>
      <c r="I19" s="4">
        <v>0</v>
      </c>
      <c r="J19" s="4">
        <v>0</v>
      </c>
      <c r="K19" s="3">
        <v>7631300</v>
      </c>
      <c r="L19" s="3">
        <v>7631300</v>
      </c>
      <c r="M19" s="4">
        <v>0</v>
      </c>
      <c r="N19" s="3">
        <v>7631300</v>
      </c>
      <c r="O19" s="3">
        <v>5812670</v>
      </c>
      <c r="P19" s="3">
        <v>13443970</v>
      </c>
      <c r="Q19" s="3">
        <v>5812670</v>
      </c>
      <c r="R19" s="3">
        <v>13443970</v>
      </c>
    </row>
    <row r="20" spans="1:18" x14ac:dyDescent="0.25">
      <c r="A20" s="1" t="s">
        <v>113</v>
      </c>
      <c r="B20" s="1" t="s">
        <v>120</v>
      </c>
      <c r="C20" s="1" t="s">
        <v>129</v>
      </c>
      <c r="D20" s="1" t="s">
        <v>130</v>
      </c>
      <c r="E20" s="1" t="s">
        <v>11</v>
      </c>
      <c r="F20" s="1" t="s">
        <v>28</v>
      </c>
      <c r="G20" s="3">
        <v>18049362.239999998</v>
      </c>
      <c r="H20" s="3">
        <v>3049362.24</v>
      </c>
      <c r="I20" s="4">
        <v>0</v>
      </c>
      <c r="J20" s="4">
        <v>0</v>
      </c>
      <c r="K20" s="3">
        <v>90045.95</v>
      </c>
      <c r="L20" s="3">
        <v>90045.95</v>
      </c>
      <c r="M20" s="4">
        <v>0</v>
      </c>
      <c r="N20" s="3">
        <v>90045.95</v>
      </c>
      <c r="O20" s="3">
        <v>17959316.289999999</v>
      </c>
      <c r="P20" s="3">
        <v>3049362.24</v>
      </c>
      <c r="Q20" s="3">
        <v>2959316.29</v>
      </c>
      <c r="R20" s="3">
        <v>18049362.239999998</v>
      </c>
    </row>
    <row r="21" spans="1:18" x14ac:dyDescent="0.25">
      <c r="A21" s="1" t="s">
        <v>113</v>
      </c>
      <c r="B21" s="1" t="s">
        <v>120</v>
      </c>
      <c r="C21" s="1" t="s">
        <v>129</v>
      </c>
      <c r="D21" s="1" t="s">
        <v>119</v>
      </c>
      <c r="E21" s="1" t="s">
        <v>7</v>
      </c>
      <c r="F21" s="1" t="s">
        <v>28</v>
      </c>
      <c r="G21" s="3">
        <v>50000</v>
      </c>
      <c r="H21" s="3">
        <v>50000</v>
      </c>
      <c r="I21" s="4">
        <v>0</v>
      </c>
      <c r="J21" s="4">
        <v>0</v>
      </c>
      <c r="K21" s="3">
        <v>50000</v>
      </c>
      <c r="L21" s="3">
        <v>50000</v>
      </c>
      <c r="M21" s="4">
        <v>0</v>
      </c>
      <c r="N21" s="3">
        <v>50000</v>
      </c>
      <c r="O21" s="4">
        <v>0</v>
      </c>
      <c r="P21" s="3">
        <v>50000</v>
      </c>
      <c r="Q21" s="4">
        <v>0</v>
      </c>
      <c r="R21" s="3">
        <v>50000</v>
      </c>
    </row>
    <row r="22" spans="1:18" x14ac:dyDescent="0.25">
      <c r="A22" s="1" t="s">
        <v>113</v>
      </c>
      <c r="B22" s="1" t="s">
        <v>120</v>
      </c>
      <c r="C22" s="1" t="s">
        <v>131</v>
      </c>
      <c r="D22" s="1" t="s">
        <v>130</v>
      </c>
      <c r="E22" s="1" t="s">
        <v>11</v>
      </c>
      <c r="F22" s="1" t="s">
        <v>132</v>
      </c>
      <c r="G22" s="3">
        <v>1100000</v>
      </c>
      <c r="H22" s="3">
        <v>1100000</v>
      </c>
      <c r="I22" s="4">
        <v>0</v>
      </c>
      <c r="J22" s="4">
        <v>0</v>
      </c>
      <c r="K22" s="3">
        <v>1000000</v>
      </c>
      <c r="L22" s="4">
        <v>0</v>
      </c>
      <c r="M22" s="4">
        <v>0</v>
      </c>
      <c r="N22" s="4">
        <v>0</v>
      </c>
      <c r="O22" s="3">
        <v>1100000</v>
      </c>
      <c r="P22" s="3">
        <v>1100000</v>
      </c>
      <c r="Q22" s="3">
        <v>1100000</v>
      </c>
      <c r="R22" s="3">
        <v>1100000</v>
      </c>
    </row>
    <row r="23" spans="1:18" x14ac:dyDescent="0.25">
      <c r="A23" s="1" t="s">
        <v>113</v>
      </c>
      <c r="B23" s="1" t="s">
        <v>17</v>
      </c>
      <c r="C23" s="1" t="s">
        <v>133</v>
      </c>
      <c r="D23" s="1" t="s">
        <v>118</v>
      </c>
      <c r="E23" s="1" t="s">
        <v>20</v>
      </c>
      <c r="F23" s="1" t="s">
        <v>28</v>
      </c>
      <c r="G23" s="3">
        <v>21000</v>
      </c>
      <c r="H23" s="3">
        <v>21000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3">
        <v>21000</v>
      </c>
      <c r="P23" s="3">
        <v>21000</v>
      </c>
      <c r="Q23" s="3">
        <v>21000</v>
      </c>
      <c r="R23" s="3">
        <v>21000</v>
      </c>
    </row>
    <row r="24" spans="1:18" x14ac:dyDescent="0.25">
      <c r="A24" s="1" t="s">
        <v>113</v>
      </c>
      <c r="B24" s="1" t="s">
        <v>17</v>
      </c>
      <c r="C24" s="1" t="s">
        <v>134</v>
      </c>
      <c r="D24" s="1" t="s">
        <v>33</v>
      </c>
      <c r="E24" s="1" t="s">
        <v>22</v>
      </c>
      <c r="F24" s="1" t="s">
        <v>28</v>
      </c>
      <c r="G24" s="3">
        <v>183000</v>
      </c>
      <c r="H24" s="3">
        <v>183000</v>
      </c>
      <c r="I24" s="4">
        <v>0</v>
      </c>
      <c r="J24" s="4">
        <v>0</v>
      </c>
      <c r="K24" s="3">
        <v>158406.23000000001</v>
      </c>
      <c r="L24" s="3">
        <v>97539.839999999997</v>
      </c>
      <c r="M24" s="4">
        <v>0</v>
      </c>
      <c r="N24" s="3">
        <v>97539.839999999997</v>
      </c>
      <c r="O24" s="3">
        <v>85460.160000000003</v>
      </c>
      <c r="P24" s="3">
        <v>183000</v>
      </c>
      <c r="Q24" s="3">
        <v>85460.160000000003</v>
      </c>
      <c r="R24" s="3">
        <v>183000</v>
      </c>
    </row>
    <row r="25" spans="1:18" x14ac:dyDescent="0.25">
      <c r="G25" s="5" t="s">
        <v>135</v>
      </c>
    </row>
    <row r="26" spans="1:18" s="23" customFormat="1" x14ac:dyDescent="0.25">
      <c r="A26" s="20" t="s">
        <v>29</v>
      </c>
      <c r="B26" s="20" t="s">
        <v>120</v>
      </c>
      <c r="C26" s="20" t="s">
        <v>136</v>
      </c>
      <c r="D26" s="20" t="s">
        <v>130</v>
      </c>
      <c r="E26" s="20" t="s">
        <v>11</v>
      </c>
      <c r="F26" s="20" t="s">
        <v>28</v>
      </c>
      <c r="G26" s="21">
        <v>5218545.83</v>
      </c>
      <c r="H26" s="21">
        <v>5218545.83</v>
      </c>
      <c r="I26" s="21">
        <v>5208950.6100000003</v>
      </c>
      <c r="J26" s="21">
        <v>5208950.6100000003</v>
      </c>
      <c r="K26" s="21">
        <v>5209000</v>
      </c>
      <c r="L26" s="21">
        <v>5208950.6100000003</v>
      </c>
      <c r="M26" s="21">
        <v>5208950.6100000003</v>
      </c>
      <c r="N26" s="21">
        <v>5208950.6100000003</v>
      </c>
      <c r="O26" s="21">
        <v>9595.2199999999993</v>
      </c>
      <c r="P26" s="21">
        <v>9595.2199999999993</v>
      </c>
      <c r="Q26" s="21">
        <v>9595.2199999999993</v>
      </c>
      <c r="R26" s="21">
        <v>5218545.83</v>
      </c>
    </row>
    <row r="27" spans="1:18" x14ac:dyDescent="0.25">
      <c r="G27" s="5" t="s">
        <v>137</v>
      </c>
    </row>
    <row r="28" spans="1:18" s="23" customFormat="1" x14ac:dyDescent="0.25">
      <c r="A28" s="20" t="s">
        <v>29</v>
      </c>
      <c r="B28" s="20" t="s">
        <v>17</v>
      </c>
      <c r="C28" s="20" t="s">
        <v>16</v>
      </c>
      <c r="D28" s="20" t="s">
        <v>19</v>
      </c>
      <c r="E28" s="20" t="s">
        <v>35</v>
      </c>
      <c r="F28" s="20" t="s">
        <v>28</v>
      </c>
      <c r="G28" s="21">
        <v>2106015.2000000002</v>
      </c>
      <c r="H28" s="21">
        <v>2106015.2000000002</v>
      </c>
      <c r="I28" s="22">
        <v>0</v>
      </c>
      <c r="J28" s="22">
        <v>0</v>
      </c>
      <c r="K28" s="21">
        <v>2106015.2000000002</v>
      </c>
      <c r="L28" s="21">
        <v>1959300.1</v>
      </c>
      <c r="M28" s="22">
        <v>0</v>
      </c>
      <c r="N28" s="21">
        <v>1959300.1</v>
      </c>
      <c r="O28" s="21">
        <v>146715.1</v>
      </c>
      <c r="P28" s="21">
        <v>2106015.2000000002</v>
      </c>
      <c r="Q28" s="21">
        <v>146715.1</v>
      </c>
      <c r="R28" s="21">
        <v>2106015.2000000002</v>
      </c>
    </row>
    <row r="29" spans="1:18" s="23" customFormat="1" x14ac:dyDescent="0.25">
      <c r="A29" s="20" t="s">
        <v>29</v>
      </c>
      <c r="B29" s="20" t="s">
        <v>17</v>
      </c>
      <c r="C29" s="20" t="s">
        <v>16</v>
      </c>
      <c r="D29" s="20" t="s">
        <v>19</v>
      </c>
      <c r="E29" s="20" t="s">
        <v>30</v>
      </c>
      <c r="F29" s="20" t="s">
        <v>28</v>
      </c>
      <c r="G29" s="21">
        <v>636035</v>
      </c>
      <c r="H29" s="21">
        <v>636035</v>
      </c>
      <c r="I29" s="22">
        <v>0</v>
      </c>
      <c r="J29" s="22">
        <v>0</v>
      </c>
      <c r="K29" s="21">
        <v>636035</v>
      </c>
      <c r="L29" s="21">
        <v>556668.61</v>
      </c>
      <c r="M29" s="22">
        <v>0</v>
      </c>
      <c r="N29" s="21">
        <v>556668.61</v>
      </c>
      <c r="O29" s="21">
        <v>79366.39</v>
      </c>
      <c r="P29" s="21">
        <v>636035</v>
      </c>
      <c r="Q29" s="21">
        <v>79366.39</v>
      </c>
      <c r="R29" s="21">
        <v>636035</v>
      </c>
    </row>
    <row r="30" spans="1:18" s="23" customFormat="1" x14ac:dyDescent="0.25">
      <c r="A30" s="20" t="s">
        <v>29</v>
      </c>
      <c r="B30" s="20" t="s">
        <v>17</v>
      </c>
      <c r="C30" s="20" t="s">
        <v>16</v>
      </c>
      <c r="D30" s="20" t="s">
        <v>9</v>
      </c>
      <c r="E30" s="20" t="s">
        <v>12</v>
      </c>
      <c r="F30" s="20" t="s">
        <v>28</v>
      </c>
      <c r="G30" s="21">
        <v>23908</v>
      </c>
      <c r="H30" s="21">
        <v>23908</v>
      </c>
      <c r="I30" s="22">
        <v>0</v>
      </c>
      <c r="J30" s="22">
        <v>0</v>
      </c>
      <c r="K30" s="21">
        <v>16268</v>
      </c>
      <c r="L30" s="21">
        <v>14375</v>
      </c>
      <c r="M30" s="22">
        <v>0</v>
      </c>
      <c r="N30" s="21">
        <v>14375</v>
      </c>
      <c r="O30" s="21">
        <v>9533</v>
      </c>
      <c r="P30" s="21">
        <v>23908</v>
      </c>
      <c r="Q30" s="21">
        <v>9533</v>
      </c>
      <c r="R30" s="21">
        <v>23908</v>
      </c>
    </row>
    <row r="31" spans="1:18" s="23" customFormat="1" x14ac:dyDescent="0.25">
      <c r="A31" s="20" t="s">
        <v>29</v>
      </c>
      <c r="B31" s="20" t="s">
        <v>17</v>
      </c>
      <c r="C31" s="20" t="s">
        <v>16</v>
      </c>
      <c r="D31" s="20" t="s">
        <v>20</v>
      </c>
      <c r="E31" s="20" t="s">
        <v>23</v>
      </c>
      <c r="F31" s="20" t="s">
        <v>28</v>
      </c>
      <c r="G31" s="21">
        <v>32955</v>
      </c>
      <c r="H31" s="21">
        <v>32955</v>
      </c>
      <c r="I31" s="22">
        <v>0</v>
      </c>
      <c r="J31" s="22">
        <v>0</v>
      </c>
      <c r="K31" s="21">
        <v>28845</v>
      </c>
      <c r="L31" s="21">
        <v>28167.02</v>
      </c>
      <c r="M31" s="22">
        <v>0</v>
      </c>
      <c r="N31" s="21">
        <v>28167.02</v>
      </c>
      <c r="O31" s="21">
        <v>4787.9799999999996</v>
      </c>
      <c r="P31" s="21">
        <v>32955</v>
      </c>
      <c r="Q31" s="21">
        <v>4787.9799999999996</v>
      </c>
      <c r="R31" s="21">
        <v>32955</v>
      </c>
    </row>
    <row r="32" spans="1:18" s="23" customFormat="1" x14ac:dyDescent="0.25">
      <c r="A32" s="20" t="s">
        <v>29</v>
      </c>
      <c r="B32" s="20" t="s">
        <v>17</v>
      </c>
      <c r="C32" s="20" t="s">
        <v>16</v>
      </c>
      <c r="D32" s="20" t="s">
        <v>20</v>
      </c>
      <c r="E32" s="20" t="s">
        <v>31</v>
      </c>
      <c r="F32" s="20" t="s">
        <v>28</v>
      </c>
      <c r="G32" s="21">
        <v>36843</v>
      </c>
      <c r="H32" s="21">
        <v>36843</v>
      </c>
      <c r="I32" s="22">
        <v>0</v>
      </c>
      <c r="J32" s="22">
        <v>0</v>
      </c>
      <c r="K32" s="21">
        <v>15820</v>
      </c>
      <c r="L32" s="21">
        <v>15820</v>
      </c>
      <c r="M32" s="22">
        <v>0</v>
      </c>
      <c r="N32" s="21">
        <v>15820</v>
      </c>
      <c r="O32" s="21">
        <v>21023</v>
      </c>
      <c r="P32" s="21">
        <v>36843</v>
      </c>
      <c r="Q32" s="21">
        <v>21023</v>
      </c>
      <c r="R32" s="21">
        <v>36843</v>
      </c>
    </row>
    <row r="33" spans="1:18" s="23" customFormat="1" x14ac:dyDescent="0.25">
      <c r="A33" s="20" t="s">
        <v>29</v>
      </c>
      <c r="B33" s="20" t="s">
        <v>17</v>
      </c>
      <c r="C33" s="20" t="s">
        <v>16</v>
      </c>
      <c r="D33" s="20" t="s">
        <v>20</v>
      </c>
      <c r="E33" s="20" t="s">
        <v>22</v>
      </c>
      <c r="F33" s="20" t="s">
        <v>28</v>
      </c>
      <c r="G33" s="21">
        <v>554958</v>
      </c>
      <c r="H33" s="21">
        <v>436820</v>
      </c>
      <c r="I33" s="21">
        <v>200000</v>
      </c>
      <c r="J33" s="21">
        <v>200000</v>
      </c>
      <c r="K33" s="21">
        <v>286443.8</v>
      </c>
      <c r="L33" s="21">
        <v>283320</v>
      </c>
      <c r="M33" s="21">
        <v>200000</v>
      </c>
      <c r="N33" s="21">
        <v>283320</v>
      </c>
      <c r="O33" s="21">
        <v>271638</v>
      </c>
      <c r="P33" s="21">
        <v>236820</v>
      </c>
      <c r="Q33" s="21">
        <v>153500</v>
      </c>
      <c r="R33" s="21">
        <v>554958</v>
      </c>
    </row>
    <row r="34" spans="1:18" s="23" customFormat="1" x14ac:dyDescent="0.25">
      <c r="A34" s="20" t="s">
        <v>29</v>
      </c>
      <c r="B34" s="20" t="s">
        <v>17</v>
      </c>
      <c r="C34" s="20" t="s">
        <v>16</v>
      </c>
      <c r="D34" s="20" t="s">
        <v>20</v>
      </c>
      <c r="E34" s="20" t="s">
        <v>11</v>
      </c>
      <c r="F34" s="20" t="s">
        <v>28</v>
      </c>
      <c r="G34" s="21">
        <v>297750.96000000002</v>
      </c>
      <c r="H34" s="21">
        <v>297750.96000000002</v>
      </c>
      <c r="I34" s="21">
        <v>116250.96</v>
      </c>
      <c r="J34" s="21">
        <v>116250.96</v>
      </c>
      <c r="K34" s="21">
        <v>297750.96000000002</v>
      </c>
      <c r="L34" s="21">
        <v>297750.96000000002</v>
      </c>
      <c r="M34" s="21">
        <v>116250.96</v>
      </c>
      <c r="N34" s="21">
        <v>297750.96000000002</v>
      </c>
      <c r="O34" s="22">
        <v>0</v>
      </c>
      <c r="P34" s="21">
        <v>181500</v>
      </c>
      <c r="Q34" s="22">
        <v>0</v>
      </c>
      <c r="R34" s="21">
        <v>297750.96000000002</v>
      </c>
    </row>
    <row r="35" spans="1:18" s="23" customFormat="1" x14ac:dyDescent="0.25">
      <c r="A35" s="20" t="s">
        <v>29</v>
      </c>
      <c r="B35" s="20" t="s">
        <v>17</v>
      </c>
      <c r="C35" s="20" t="s">
        <v>16</v>
      </c>
      <c r="D35" s="20" t="s">
        <v>20</v>
      </c>
      <c r="E35" s="20" t="s">
        <v>24</v>
      </c>
      <c r="F35" s="20" t="s">
        <v>28</v>
      </c>
      <c r="G35" s="21">
        <v>47767.47</v>
      </c>
      <c r="H35" s="21">
        <v>47767.47</v>
      </c>
      <c r="I35" s="22">
        <v>0</v>
      </c>
      <c r="J35" s="22">
        <v>0</v>
      </c>
      <c r="K35" s="21">
        <v>47766.68</v>
      </c>
      <c r="L35" s="21">
        <v>47766.68</v>
      </c>
      <c r="M35" s="22">
        <v>0</v>
      </c>
      <c r="N35" s="21">
        <v>47766.68</v>
      </c>
      <c r="O35" s="21">
        <v>0.79</v>
      </c>
      <c r="P35" s="21">
        <v>47767.47</v>
      </c>
      <c r="Q35" s="21">
        <v>0.79</v>
      </c>
      <c r="R35" s="21">
        <v>47767.47</v>
      </c>
    </row>
    <row r="36" spans="1:18" s="23" customFormat="1" x14ac:dyDescent="0.25">
      <c r="A36" s="20" t="s">
        <v>29</v>
      </c>
      <c r="B36" s="20" t="s">
        <v>17</v>
      </c>
      <c r="C36" s="20" t="s">
        <v>16</v>
      </c>
      <c r="D36" s="20" t="s">
        <v>33</v>
      </c>
      <c r="E36" s="20" t="s">
        <v>23</v>
      </c>
      <c r="F36" s="20" t="s">
        <v>28</v>
      </c>
      <c r="G36" s="21">
        <v>5167</v>
      </c>
      <c r="H36" s="21">
        <v>5167</v>
      </c>
      <c r="I36" s="21">
        <v>1680</v>
      </c>
      <c r="J36" s="21">
        <v>1680</v>
      </c>
      <c r="K36" s="21">
        <v>5167</v>
      </c>
      <c r="L36" s="21">
        <v>5167</v>
      </c>
      <c r="M36" s="21">
        <v>1680</v>
      </c>
      <c r="N36" s="21">
        <v>5167</v>
      </c>
      <c r="O36" s="22">
        <v>0</v>
      </c>
      <c r="P36" s="21">
        <v>3487</v>
      </c>
      <c r="Q36" s="22">
        <v>0</v>
      </c>
      <c r="R36" s="21">
        <v>5167</v>
      </c>
    </row>
    <row r="37" spans="1:18" s="23" customFormat="1" x14ac:dyDescent="0.25">
      <c r="A37" s="20" t="s">
        <v>29</v>
      </c>
      <c r="B37" s="20" t="s">
        <v>17</v>
      </c>
      <c r="C37" s="20" t="s">
        <v>16</v>
      </c>
      <c r="D37" s="20" t="s">
        <v>33</v>
      </c>
      <c r="E37" s="20" t="s">
        <v>18</v>
      </c>
      <c r="F37" s="20" t="s">
        <v>28</v>
      </c>
      <c r="G37" s="21">
        <v>47536</v>
      </c>
      <c r="H37" s="21">
        <v>47536</v>
      </c>
      <c r="I37" s="22">
        <v>0</v>
      </c>
      <c r="J37" s="22">
        <v>0</v>
      </c>
      <c r="K37" s="21">
        <v>34644.199999999997</v>
      </c>
      <c r="L37" s="21">
        <v>28486.51</v>
      </c>
      <c r="M37" s="22">
        <v>0</v>
      </c>
      <c r="N37" s="21">
        <v>28486.51</v>
      </c>
      <c r="O37" s="21">
        <v>19049.490000000002</v>
      </c>
      <c r="P37" s="21">
        <v>47536</v>
      </c>
      <c r="Q37" s="21">
        <v>19049.490000000002</v>
      </c>
      <c r="R37" s="21">
        <v>47536</v>
      </c>
    </row>
    <row r="38" spans="1:18" s="23" customFormat="1" x14ac:dyDescent="0.25">
      <c r="A38" s="20" t="s">
        <v>29</v>
      </c>
      <c r="B38" s="20" t="s">
        <v>17</v>
      </c>
      <c r="C38" s="20" t="s">
        <v>16</v>
      </c>
      <c r="D38" s="20" t="s">
        <v>33</v>
      </c>
      <c r="E38" s="20" t="s">
        <v>31</v>
      </c>
      <c r="F38" s="20" t="s">
        <v>28</v>
      </c>
      <c r="G38" s="21">
        <v>58850</v>
      </c>
      <c r="H38" s="21">
        <v>58850</v>
      </c>
      <c r="I38" s="22">
        <v>0</v>
      </c>
      <c r="J38" s="22">
        <v>0</v>
      </c>
      <c r="K38" s="21">
        <v>33683.160000000003</v>
      </c>
      <c r="L38" s="21">
        <v>33259.83</v>
      </c>
      <c r="M38" s="22">
        <v>0</v>
      </c>
      <c r="N38" s="21">
        <v>33259.83</v>
      </c>
      <c r="O38" s="21">
        <v>25590.17</v>
      </c>
      <c r="P38" s="21">
        <v>58850</v>
      </c>
      <c r="Q38" s="21">
        <v>25590.17</v>
      </c>
      <c r="R38" s="21">
        <v>58850</v>
      </c>
    </row>
    <row r="39" spans="1:18" s="23" customFormat="1" x14ac:dyDescent="0.25">
      <c r="A39" s="20" t="s">
        <v>29</v>
      </c>
      <c r="B39" s="20" t="s">
        <v>17</v>
      </c>
      <c r="C39" s="20" t="s">
        <v>16</v>
      </c>
      <c r="D39" s="20" t="s">
        <v>33</v>
      </c>
      <c r="E39" s="20" t="s">
        <v>22</v>
      </c>
      <c r="F39" s="20" t="s">
        <v>28</v>
      </c>
      <c r="G39" s="21">
        <v>117353</v>
      </c>
      <c r="H39" s="21">
        <v>117353</v>
      </c>
      <c r="I39" s="22">
        <v>0</v>
      </c>
      <c r="J39" s="22">
        <v>0</v>
      </c>
      <c r="K39" s="21">
        <v>117353</v>
      </c>
      <c r="L39" s="21">
        <v>89800.3</v>
      </c>
      <c r="M39" s="22">
        <v>0</v>
      </c>
      <c r="N39" s="21">
        <v>89800.3</v>
      </c>
      <c r="O39" s="21">
        <v>27552.7</v>
      </c>
      <c r="P39" s="21">
        <v>117353</v>
      </c>
      <c r="Q39" s="21">
        <v>27552.7</v>
      </c>
      <c r="R39" s="21">
        <v>117353</v>
      </c>
    </row>
    <row r="40" spans="1:18" s="23" customFormat="1" x14ac:dyDescent="0.25">
      <c r="A40" s="20" t="s">
        <v>29</v>
      </c>
      <c r="B40" s="20" t="s">
        <v>17</v>
      </c>
      <c r="C40" s="20" t="s">
        <v>16</v>
      </c>
      <c r="D40" s="20" t="s">
        <v>33</v>
      </c>
      <c r="E40" s="20" t="s">
        <v>11</v>
      </c>
      <c r="F40" s="20" t="s">
        <v>28</v>
      </c>
      <c r="G40" s="21">
        <v>191606</v>
      </c>
      <c r="H40" s="21">
        <v>191606</v>
      </c>
      <c r="I40" s="21">
        <v>166270</v>
      </c>
      <c r="J40" s="21">
        <v>166270</v>
      </c>
      <c r="K40" s="21">
        <v>191606</v>
      </c>
      <c r="L40" s="21">
        <v>191606</v>
      </c>
      <c r="M40" s="21">
        <v>166270</v>
      </c>
      <c r="N40" s="21">
        <v>191606</v>
      </c>
      <c r="O40" s="22">
        <v>0</v>
      </c>
      <c r="P40" s="21">
        <v>25336</v>
      </c>
      <c r="Q40" s="22">
        <v>0</v>
      </c>
      <c r="R40" s="21">
        <v>191606</v>
      </c>
    </row>
    <row r="41" spans="1:18" s="23" customFormat="1" x14ac:dyDescent="0.25">
      <c r="A41" s="20" t="s">
        <v>29</v>
      </c>
      <c r="B41" s="20" t="s">
        <v>17</v>
      </c>
      <c r="C41" s="20" t="s">
        <v>16</v>
      </c>
      <c r="D41" s="20" t="s">
        <v>33</v>
      </c>
      <c r="E41" s="20" t="s">
        <v>24</v>
      </c>
      <c r="F41" s="20" t="s">
        <v>28</v>
      </c>
      <c r="G41" s="21">
        <v>93555.37</v>
      </c>
      <c r="H41" s="21">
        <v>93555.37</v>
      </c>
      <c r="I41" s="22">
        <v>0</v>
      </c>
      <c r="J41" s="22">
        <v>0</v>
      </c>
      <c r="K41" s="21">
        <v>78002</v>
      </c>
      <c r="L41" s="21">
        <v>73452.100000000006</v>
      </c>
      <c r="M41" s="22">
        <v>0</v>
      </c>
      <c r="N41" s="21">
        <v>73452.100000000006</v>
      </c>
      <c r="O41" s="21">
        <v>20103.27</v>
      </c>
      <c r="P41" s="21">
        <v>93555.37</v>
      </c>
      <c r="Q41" s="21">
        <v>20103.27</v>
      </c>
      <c r="R41" s="21">
        <v>93555.37</v>
      </c>
    </row>
  </sheetData>
  <autoFilter ref="A2:S51"/>
  <mergeCells count="1">
    <mergeCell ref="A1:R1"/>
  </mergeCells>
  <phoneticPr fontId="0" type="noConversion"/>
  <pageMargins left="0.7" right="0.7" top="0.75" bottom="0.75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AN130"/>
  <sheetViews>
    <sheetView tabSelected="1" view="pageBreakPreview" zoomScaleNormal="100" zoomScaleSheetLayoutView="100" workbookViewId="0">
      <selection activeCell="A10" sqref="A10:K11"/>
    </sheetView>
  </sheetViews>
  <sheetFormatPr defaultColWidth="9.140625" defaultRowHeight="15" x14ac:dyDescent="0.2"/>
  <cols>
    <col min="1" max="1" width="5.28515625" style="47" customWidth="1"/>
    <col min="2" max="2" width="29.5703125" style="47" customWidth="1"/>
    <col min="3" max="3" width="11" style="47" customWidth="1"/>
    <col min="4" max="10" width="14.140625" style="47" customWidth="1"/>
    <col min="11" max="11" width="19" style="47" customWidth="1"/>
    <col min="12" max="18" width="6.7109375" style="52" hidden="1" customWidth="1"/>
    <col min="19" max="28" width="9.140625" style="52" hidden="1" customWidth="1"/>
    <col min="29" max="32" width="13" style="52" hidden="1" customWidth="1"/>
    <col min="33" max="33" width="9.140625" style="52" hidden="1" customWidth="1"/>
    <col min="34" max="34" width="15.28515625" style="53" customWidth="1"/>
    <col min="35" max="37" width="12.7109375" style="53" bestFit="1" customWidth="1"/>
    <col min="38" max="38" width="10.42578125" style="53" customWidth="1"/>
    <col min="39" max="39" width="11.42578125" style="53" customWidth="1"/>
    <col min="40" max="40" width="11.140625" style="53" customWidth="1"/>
    <col min="41" max="16384" width="9.140625" style="52"/>
  </cols>
  <sheetData>
    <row r="1" spans="1:40" ht="12" customHeight="1" x14ac:dyDescent="0.2"/>
    <row r="2" spans="1:40" s="46" customFormat="1" ht="16.5" customHeight="1" x14ac:dyDescent="0.25">
      <c r="A2" s="47"/>
      <c r="B2" s="47"/>
      <c r="C2" s="47"/>
      <c r="D2" s="47"/>
      <c r="E2" s="47"/>
      <c r="F2" s="47"/>
      <c r="G2" s="68" t="s">
        <v>176</v>
      </c>
      <c r="H2" s="47"/>
      <c r="I2" s="47"/>
      <c r="J2" s="47"/>
      <c r="K2" s="47"/>
      <c r="AB2" s="46" t="s">
        <v>150</v>
      </c>
      <c r="AG2" s="54"/>
      <c r="AH2" s="54"/>
      <c r="AI2" s="54"/>
      <c r="AJ2" s="54"/>
      <c r="AK2" s="54"/>
      <c r="AL2" s="54"/>
      <c r="AM2" s="54"/>
    </row>
    <row r="3" spans="1:40" s="46" customFormat="1" ht="17.25" customHeight="1" x14ac:dyDescent="0.25">
      <c r="A3" s="47"/>
      <c r="B3" s="47"/>
      <c r="C3" s="47"/>
      <c r="D3" s="47"/>
      <c r="E3" s="47"/>
      <c r="F3" s="47"/>
      <c r="G3" s="126" t="s">
        <v>207</v>
      </c>
      <c r="H3" s="126"/>
      <c r="I3" s="126"/>
      <c r="J3" s="126"/>
      <c r="K3" s="47"/>
      <c r="AB3" s="46" t="s">
        <v>139</v>
      </c>
      <c r="AG3" s="54"/>
      <c r="AH3" s="54"/>
      <c r="AI3" s="54"/>
      <c r="AJ3" s="54"/>
      <c r="AK3" s="54"/>
      <c r="AL3" s="54"/>
      <c r="AM3" s="54"/>
    </row>
    <row r="4" spans="1:40" s="46" customFormat="1" ht="19.5" customHeight="1" x14ac:dyDescent="0.25">
      <c r="A4" s="47"/>
      <c r="B4" s="47"/>
      <c r="C4" s="47"/>
      <c r="D4" s="47"/>
      <c r="E4" s="47"/>
      <c r="F4" s="47"/>
      <c r="G4" s="126"/>
      <c r="H4" s="126"/>
      <c r="I4" s="126"/>
      <c r="J4" s="126"/>
      <c r="K4" s="47"/>
      <c r="AB4" s="46" t="s">
        <v>37</v>
      </c>
      <c r="AG4" s="54"/>
      <c r="AH4" s="54"/>
      <c r="AI4" s="54"/>
      <c r="AJ4" s="54"/>
      <c r="AK4" s="54"/>
      <c r="AL4" s="54"/>
      <c r="AM4" s="54"/>
    </row>
    <row r="5" spans="1:40" s="46" customFormat="1" ht="21.75" customHeight="1" x14ac:dyDescent="0.25">
      <c r="A5" s="47"/>
      <c r="B5" s="47"/>
      <c r="C5" s="47"/>
      <c r="D5" s="47"/>
      <c r="E5" s="47"/>
      <c r="F5" s="47"/>
      <c r="G5" s="126"/>
      <c r="H5" s="126"/>
      <c r="I5" s="126"/>
      <c r="J5" s="126"/>
      <c r="K5" s="47"/>
      <c r="AB5" s="46" t="s">
        <v>145</v>
      </c>
      <c r="AG5" s="54"/>
      <c r="AH5" s="54"/>
      <c r="AI5" s="54"/>
      <c r="AJ5" s="54"/>
      <c r="AK5" s="54"/>
      <c r="AL5" s="54"/>
      <c r="AM5" s="54"/>
    </row>
    <row r="6" spans="1:40" s="46" customFormat="1" ht="18" customHeight="1" x14ac:dyDescent="0.25">
      <c r="A6" s="47"/>
      <c r="B6" s="47"/>
      <c r="C6" s="47"/>
      <c r="D6" s="47"/>
      <c r="E6" s="47"/>
      <c r="F6" s="47"/>
      <c r="G6" s="86"/>
      <c r="H6" s="86"/>
      <c r="I6" s="86"/>
      <c r="J6" s="72"/>
      <c r="K6" s="47"/>
      <c r="AG6" s="54"/>
      <c r="AH6" s="54"/>
      <c r="AI6" s="54"/>
      <c r="AJ6" s="54"/>
      <c r="AK6" s="54"/>
      <c r="AL6" s="54"/>
      <c r="AM6" s="54"/>
    </row>
    <row r="7" spans="1:40" ht="13.5" customHeight="1" x14ac:dyDescent="0.2">
      <c r="B7" s="47" t="s">
        <v>181</v>
      </c>
      <c r="K7" s="58"/>
    </row>
    <row r="8" spans="1:40" s="47" customFormat="1" x14ac:dyDescent="0.2">
      <c r="A8" s="127" t="s">
        <v>180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AH8" s="55"/>
      <c r="AI8" s="55"/>
      <c r="AJ8" s="55"/>
      <c r="AK8" s="55"/>
      <c r="AL8" s="55"/>
      <c r="AM8" s="55"/>
      <c r="AN8" s="55"/>
    </row>
    <row r="9" spans="1:40" s="47" customFormat="1" hidden="1" x14ac:dyDescent="0.2">
      <c r="A9" s="127" t="s">
        <v>171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AH9" s="55"/>
      <c r="AI9" s="55"/>
      <c r="AJ9" s="55"/>
      <c r="AK9" s="55"/>
      <c r="AL9" s="55"/>
      <c r="AM9" s="55"/>
      <c r="AN9" s="55"/>
    </row>
    <row r="10" spans="1:40" s="47" customFormat="1" x14ac:dyDescent="0.2">
      <c r="A10" s="133" t="s">
        <v>205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AH10" s="55"/>
      <c r="AI10" s="55"/>
      <c r="AJ10" s="55"/>
      <c r="AK10" s="55"/>
      <c r="AL10" s="55"/>
      <c r="AM10" s="55"/>
      <c r="AN10" s="55"/>
    </row>
    <row r="11" spans="1:40" s="47" customFormat="1" x14ac:dyDescent="0.2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AH11" s="55"/>
      <c r="AI11" s="55"/>
      <c r="AJ11" s="55"/>
      <c r="AK11" s="55"/>
      <c r="AL11" s="55"/>
      <c r="AM11" s="55"/>
      <c r="AN11" s="55"/>
    </row>
    <row r="12" spans="1:40" s="47" customFormat="1" x14ac:dyDescent="0.2">
      <c r="A12" s="56"/>
      <c r="AH12" s="55"/>
      <c r="AI12" s="55"/>
      <c r="AJ12" s="55"/>
      <c r="AK12" s="55"/>
      <c r="AL12" s="55"/>
      <c r="AM12" s="55"/>
      <c r="AN12" s="55"/>
    </row>
    <row r="13" spans="1:40" s="47" customFormat="1" ht="72" customHeight="1" x14ac:dyDescent="0.2">
      <c r="A13" s="128" t="s">
        <v>156</v>
      </c>
      <c r="B13" s="128" t="s">
        <v>42</v>
      </c>
      <c r="C13" s="128" t="s">
        <v>172</v>
      </c>
      <c r="D13" s="131" t="s">
        <v>173</v>
      </c>
      <c r="E13" s="132"/>
      <c r="F13" s="132"/>
      <c r="G13" s="132"/>
      <c r="H13" s="132"/>
      <c r="I13" s="132"/>
      <c r="J13" s="132"/>
      <c r="K13" s="129" t="s">
        <v>152</v>
      </c>
      <c r="AC13" s="57">
        <f>F16-AC16</f>
        <v>-609617.03999999992</v>
      </c>
      <c r="AD13" s="57">
        <f>G16-AD16</f>
        <v>-447378.22</v>
      </c>
      <c r="AE13" s="57">
        <f>H16-AE16</f>
        <v>-454272.3</v>
      </c>
      <c r="AF13" s="57">
        <f>K16-AF16</f>
        <v>-659336.196</v>
      </c>
      <c r="AH13" s="55"/>
      <c r="AI13" s="55"/>
      <c r="AJ13" s="55"/>
      <c r="AK13" s="55"/>
      <c r="AL13" s="55"/>
      <c r="AM13" s="55"/>
      <c r="AN13" s="55"/>
    </row>
    <row r="14" spans="1:40" s="47" customFormat="1" ht="28.5" customHeight="1" x14ac:dyDescent="0.2">
      <c r="A14" s="128"/>
      <c r="B14" s="128"/>
      <c r="C14" s="128"/>
      <c r="D14" s="74" t="s">
        <v>157</v>
      </c>
      <c r="E14" s="74" t="s">
        <v>151</v>
      </c>
      <c r="F14" s="74" t="s">
        <v>158</v>
      </c>
      <c r="G14" s="87" t="s">
        <v>167</v>
      </c>
      <c r="H14" s="87" t="s">
        <v>168</v>
      </c>
      <c r="I14" s="87" t="s">
        <v>169</v>
      </c>
      <c r="J14" s="74" t="s">
        <v>170</v>
      </c>
      <c r="K14" s="130"/>
      <c r="AC14" s="47" t="s">
        <v>46</v>
      </c>
      <c r="AD14" s="47" t="s">
        <v>47</v>
      </c>
      <c r="AE14" s="47" t="s">
        <v>48</v>
      </c>
      <c r="AF14" s="47" t="s">
        <v>49</v>
      </c>
      <c r="AH14" s="55"/>
      <c r="AI14" s="55"/>
      <c r="AJ14" s="55"/>
      <c r="AK14" s="55"/>
      <c r="AL14" s="55"/>
      <c r="AM14" s="55"/>
      <c r="AN14" s="55"/>
    </row>
    <row r="15" spans="1:40" s="47" customFormat="1" ht="17.25" customHeight="1" thickBot="1" x14ac:dyDescent="0.25">
      <c r="A15" s="48">
        <v>1</v>
      </c>
      <c r="B15" s="48">
        <v>2</v>
      </c>
      <c r="C15" s="48">
        <v>3</v>
      </c>
      <c r="D15" s="48">
        <v>4</v>
      </c>
      <c r="E15" s="48">
        <v>5</v>
      </c>
      <c r="F15" s="48">
        <v>6</v>
      </c>
      <c r="G15" s="48">
        <v>7</v>
      </c>
      <c r="H15" s="48">
        <v>8</v>
      </c>
      <c r="I15" s="48">
        <v>9</v>
      </c>
      <c r="J15" s="48">
        <v>10</v>
      </c>
      <c r="K15" s="48">
        <v>11</v>
      </c>
      <c r="L15" s="47" t="s">
        <v>138</v>
      </c>
      <c r="S15" s="49" t="s">
        <v>43</v>
      </c>
      <c r="T15" s="49" t="s">
        <v>44</v>
      </c>
      <c r="U15" s="49" t="s">
        <v>45</v>
      </c>
      <c r="V15" s="49" t="s">
        <v>46</v>
      </c>
      <c r="W15" s="49" t="s">
        <v>47</v>
      </c>
      <c r="X15" s="49" t="s">
        <v>48</v>
      </c>
      <c r="Y15" s="49" t="s">
        <v>49</v>
      </c>
      <c r="AC15" s="47">
        <v>7</v>
      </c>
      <c r="AD15" s="47">
        <v>8</v>
      </c>
      <c r="AE15" s="47">
        <v>9</v>
      </c>
      <c r="AF15" s="47">
        <v>10</v>
      </c>
      <c r="AH15" s="55"/>
    </row>
    <row r="16" spans="1:40" s="78" customFormat="1" ht="34.5" customHeight="1" thickBot="1" x14ac:dyDescent="0.25">
      <c r="A16" s="48">
        <v>1</v>
      </c>
      <c r="B16" s="50" t="s">
        <v>50</v>
      </c>
      <c r="C16" s="48"/>
      <c r="D16" s="59">
        <f>D19</f>
        <v>742829.88102000009</v>
      </c>
      <c r="E16" s="59">
        <f t="shared" ref="E16:J16" si="0">E19</f>
        <v>2643.9610199999997</v>
      </c>
      <c r="F16" s="59">
        <f t="shared" si="0"/>
        <v>3511.89</v>
      </c>
      <c r="G16" s="59">
        <f>G19</f>
        <v>17265.86</v>
      </c>
      <c r="H16" s="59">
        <f t="shared" si="0"/>
        <v>8416.33</v>
      </c>
      <c r="I16" s="59">
        <f t="shared" si="0"/>
        <v>8416.33</v>
      </c>
      <c r="J16" s="59">
        <f t="shared" si="0"/>
        <v>702575.51000000013</v>
      </c>
      <c r="K16" s="88"/>
      <c r="L16" s="77" t="s">
        <v>43</v>
      </c>
      <c r="M16" s="77" t="s">
        <v>44</v>
      </c>
      <c r="N16" s="77" t="s">
        <v>45</v>
      </c>
      <c r="O16" s="77" t="s">
        <v>46</v>
      </c>
      <c r="P16" s="77" t="s">
        <v>47</v>
      </c>
      <c r="Q16" s="77" t="s">
        <v>48</v>
      </c>
      <c r="R16" s="77" t="s">
        <v>49</v>
      </c>
      <c r="S16" s="77">
        <v>2926726.71</v>
      </c>
      <c r="T16" s="77">
        <v>537782.82999999996</v>
      </c>
      <c r="U16" s="77">
        <v>320739.03000000003</v>
      </c>
      <c r="V16" s="77">
        <v>651317.61</v>
      </c>
      <c r="W16" s="77">
        <v>539904.68000000005</v>
      </c>
      <c r="X16" s="77">
        <v>493826.58</v>
      </c>
      <c r="Y16" s="77">
        <v>383155.98</v>
      </c>
      <c r="AA16" s="78">
        <f>E19-(54636.318-21-27510.97)</f>
        <v>-24460.386979999999</v>
      </c>
      <c r="AC16" s="79">
        <v>613128.92999999993</v>
      </c>
      <c r="AD16" s="78">
        <v>464644.07999999996</v>
      </c>
      <c r="AE16" s="78">
        <v>462688.63</v>
      </c>
      <c r="AF16" s="78">
        <v>659336.196</v>
      </c>
      <c r="AH16" s="80"/>
      <c r="AI16" s="80"/>
      <c r="AJ16" s="80"/>
      <c r="AK16" s="80"/>
      <c r="AL16" s="80"/>
      <c r="AM16" s="80"/>
      <c r="AN16" s="80"/>
    </row>
    <row r="17" spans="1:40" s="47" customFormat="1" ht="15.75" customHeight="1" x14ac:dyDescent="0.2">
      <c r="A17" s="48">
        <v>2</v>
      </c>
      <c r="B17" s="50" t="s">
        <v>51</v>
      </c>
      <c r="C17" s="48"/>
      <c r="D17" s="59">
        <f>SUM(E17:J17)</f>
        <v>0</v>
      </c>
      <c r="E17" s="59">
        <f>E25+E33+E41+E49+E61</f>
        <v>0</v>
      </c>
      <c r="F17" s="59">
        <f t="shared" ref="F17:J17" si="1">F25+F33+F41+F49+F61</f>
        <v>0</v>
      </c>
      <c r="G17" s="59">
        <f t="shared" si="1"/>
        <v>0</v>
      </c>
      <c r="H17" s="59">
        <f t="shared" si="1"/>
        <v>0</v>
      </c>
      <c r="I17" s="59">
        <f t="shared" si="1"/>
        <v>0</v>
      </c>
      <c r="J17" s="59">
        <f t="shared" si="1"/>
        <v>0</v>
      </c>
      <c r="K17" s="48"/>
      <c r="S17" s="47">
        <v>0</v>
      </c>
      <c r="T17" s="47">
        <v>0</v>
      </c>
      <c r="U17" s="47">
        <v>0</v>
      </c>
      <c r="V17" s="47">
        <v>0</v>
      </c>
      <c r="W17" s="47">
        <v>0</v>
      </c>
      <c r="X17" s="47">
        <v>0</v>
      </c>
      <c r="Y17" s="47">
        <v>0</v>
      </c>
      <c r="AC17" s="47">
        <v>0</v>
      </c>
      <c r="AD17" s="47">
        <v>0</v>
      </c>
      <c r="AE17" s="47">
        <v>0</v>
      </c>
      <c r="AF17" s="47">
        <v>0</v>
      </c>
      <c r="AG17" s="47">
        <f>AC17-F17</f>
        <v>0</v>
      </c>
      <c r="AH17" s="55"/>
      <c r="AI17" s="55"/>
      <c r="AJ17" s="55"/>
      <c r="AK17" s="55"/>
      <c r="AL17" s="55"/>
      <c r="AM17" s="55"/>
      <c r="AN17" s="55"/>
    </row>
    <row r="18" spans="1:40" s="47" customFormat="1" ht="15.75" customHeight="1" x14ac:dyDescent="0.2">
      <c r="A18" s="48">
        <v>3</v>
      </c>
      <c r="B18" s="50" t="s">
        <v>52</v>
      </c>
      <c r="C18" s="48"/>
      <c r="D18" s="59">
        <f t="shared" ref="D18:D21" si="2">SUM(E18:J18)</f>
        <v>0</v>
      </c>
      <c r="E18" s="59">
        <f t="shared" ref="E18:J18" si="3">E26+E34+E42+E50+E62</f>
        <v>0</v>
      </c>
      <c r="F18" s="59">
        <f t="shared" si="3"/>
        <v>0</v>
      </c>
      <c r="G18" s="59">
        <f t="shared" si="3"/>
        <v>0</v>
      </c>
      <c r="H18" s="59">
        <f t="shared" si="3"/>
        <v>0</v>
      </c>
      <c r="I18" s="59">
        <f t="shared" si="3"/>
        <v>0</v>
      </c>
      <c r="J18" s="59">
        <f t="shared" si="3"/>
        <v>0</v>
      </c>
      <c r="K18" s="48"/>
      <c r="S18" s="47">
        <v>533113.47</v>
      </c>
      <c r="T18" s="47">
        <v>112629.88</v>
      </c>
      <c r="U18" s="47">
        <v>58201.93</v>
      </c>
      <c r="V18" s="47">
        <v>67859.039999999994</v>
      </c>
      <c r="W18" s="47">
        <v>100105.04</v>
      </c>
      <c r="X18" s="47">
        <v>99408.59</v>
      </c>
      <c r="Y18" s="47">
        <v>94908.99</v>
      </c>
      <c r="AA18" s="47">
        <f>27510.97+21-E18</f>
        <v>27531.97</v>
      </c>
      <c r="AC18" s="47">
        <v>38065.1</v>
      </c>
      <c r="AD18" s="47">
        <v>51417.539999999994</v>
      </c>
      <c r="AE18" s="47">
        <v>50721.09</v>
      </c>
      <c r="AF18" s="47">
        <v>191674.29</v>
      </c>
      <c r="AG18" s="47">
        <f>AC18-F18</f>
        <v>38065.1</v>
      </c>
      <c r="AH18" s="55"/>
      <c r="AI18" s="55"/>
      <c r="AJ18" s="55"/>
      <c r="AK18" s="55"/>
      <c r="AL18" s="55"/>
      <c r="AM18" s="55"/>
      <c r="AN18" s="55"/>
    </row>
    <row r="19" spans="1:40" s="78" customFormat="1" ht="15.75" customHeight="1" x14ac:dyDescent="0.2">
      <c r="A19" s="48">
        <v>4</v>
      </c>
      <c r="B19" s="50" t="s">
        <v>53</v>
      </c>
      <c r="C19" s="48"/>
      <c r="D19" s="59">
        <f>SUM(E19:J19)</f>
        <v>742829.88102000009</v>
      </c>
      <c r="E19" s="59">
        <f>SUM(E27,E35,E43,E51,E63)</f>
        <v>2643.9610199999997</v>
      </c>
      <c r="F19" s="59">
        <f t="shared" ref="F19:J19" si="4">SUM(F27,F35,F43,F51,F63)</f>
        <v>3511.89</v>
      </c>
      <c r="G19" s="59">
        <v>17265.86</v>
      </c>
      <c r="H19" s="59">
        <f t="shared" si="4"/>
        <v>8416.33</v>
      </c>
      <c r="I19" s="59">
        <f t="shared" si="4"/>
        <v>8416.33</v>
      </c>
      <c r="J19" s="59">
        <f t="shared" si="4"/>
        <v>702575.51000000013</v>
      </c>
      <c r="K19" s="48"/>
      <c r="S19" s="78">
        <v>980063.02</v>
      </c>
      <c r="T19" s="78">
        <v>252362.33</v>
      </c>
      <c r="U19" s="78">
        <v>108758.33</v>
      </c>
      <c r="V19" s="78">
        <v>120925.64</v>
      </c>
      <c r="W19" s="78">
        <v>220696.34</v>
      </c>
      <c r="X19" s="78">
        <v>140916.49</v>
      </c>
      <c r="Y19" s="78">
        <v>136403.89000000001</v>
      </c>
      <c r="Z19" s="78" t="e">
        <f>#REF!-(51377.5-21)</f>
        <v>#REF!</v>
      </c>
      <c r="AC19" s="78">
        <v>91831.4</v>
      </c>
      <c r="AD19" s="78">
        <v>165008.74</v>
      </c>
      <c r="AE19" s="78">
        <v>163798.53999999998</v>
      </c>
      <c r="AF19" s="78">
        <v>320474.30599999998</v>
      </c>
      <c r="AG19" s="78">
        <f>AC19-F19</f>
        <v>88319.51</v>
      </c>
      <c r="AH19" s="81"/>
      <c r="AI19" s="81"/>
      <c r="AJ19" s="81"/>
      <c r="AK19" s="81"/>
      <c r="AL19" s="81"/>
      <c r="AM19" s="81"/>
      <c r="AN19" s="81"/>
    </row>
    <row r="20" spans="1:40" s="47" customFormat="1" ht="45" x14ac:dyDescent="0.2">
      <c r="A20" s="48">
        <v>5</v>
      </c>
      <c r="B20" s="50" t="s">
        <v>161</v>
      </c>
      <c r="C20" s="48"/>
      <c r="D20" s="59">
        <f>SUM(E20:J20)</f>
        <v>0</v>
      </c>
      <c r="E20" s="59">
        <f t="shared" ref="E20:J20" si="5">E28+E36+E44+E52+E64</f>
        <v>0</v>
      </c>
      <c r="F20" s="59">
        <f t="shared" si="5"/>
        <v>0</v>
      </c>
      <c r="G20" s="59">
        <f t="shared" si="5"/>
        <v>0</v>
      </c>
      <c r="H20" s="59">
        <f t="shared" si="5"/>
        <v>0</v>
      </c>
      <c r="I20" s="59">
        <f t="shared" si="5"/>
        <v>0</v>
      </c>
      <c r="J20" s="59">
        <f t="shared" si="5"/>
        <v>0</v>
      </c>
      <c r="K20" s="48"/>
      <c r="L20" s="47">
        <f>D20/D16</f>
        <v>0</v>
      </c>
      <c r="M20" s="47" t="e">
        <f>#REF!/#REF!</f>
        <v>#REF!</v>
      </c>
      <c r="N20" s="47">
        <f>E20/E16</f>
        <v>0</v>
      </c>
      <c r="O20" s="47">
        <f>F20/F16</f>
        <v>0</v>
      </c>
      <c r="P20" s="47">
        <f>G20/G16</f>
        <v>0</v>
      </c>
      <c r="Q20" s="47">
        <f>H20/H16</f>
        <v>0</v>
      </c>
      <c r="R20" s="47" t="e">
        <f>K20/K16</f>
        <v>#DIV/0!</v>
      </c>
      <c r="S20" s="47">
        <v>1413550.22</v>
      </c>
      <c r="T20" s="47">
        <v>172790.62</v>
      </c>
      <c r="U20" s="47">
        <v>153778.76999999999</v>
      </c>
      <c r="V20" s="47">
        <v>462532.93</v>
      </c>
      <c r="W20" s="47">
        <v>219103.3</v>
      </c>
      <c r="X20" s="47">
        <v>253501.5</v>
      </c>
      <c r="Y20" s="47">
        <v>151843.1</v>
      </c>
      <c r="AC20" s="47">
        <v>483232.43</v>
      </c>
      <c r="AD20" s="47">
        <v>248217.8</v>
      </c>
      <c r="AE20" s="47">
        <v>248169</v>
      </c>
      <c r="AF20" s="47">
        <v>147187.6</v>
      </c>
      <c r="AG20" s="47">
        <f>AC20-F20</f>
        <v>483232.43</v>
      </c>
      <c r="AH20" s="55">
        <f>D20-145970.9</f>
        <v>-145970.9</v>
      </c>
      <c r="AI20" s="55"/>
      <c r="AJ20" s="55"/>
      <c r="AK20" s="55"/>
      <c r="AL20" s="55"/>
      <c r="AM20" s="55"/>
      <c r="AN20" s="55"/>
    </row>
    <row r="21" spans="1:40" s="47" customFormat="1" ht="15.75" customHeight="1" x14ac:dyDescent="0.2">
      <c r="A21" s="48">
        <v>6</v>
      </c>
      <c r="B21" s="50" t="s">
        <v>54</v>
      </c>
      <c r="C21" s="48"/>
      <c r="D21" s="59">
        <f t="shared" si="2"/>
        <v>0</v>
      </c>
      <c r="E21" s="59">
        <f t="shared" ref="E21:J21" si="6">E29+E37+E45+E53+E65</f>
        <v>0</v>
      </c>
      <c r="F21" s="59">
        <f t="shared" si="6"/>
        <v>0</v>
      </c>
      <c r="G21" s="59">
        <f t="shared" si="6"/>
        <v>0</v>
      </c>
      <c r="H21" s="59">
        <f t="shared" si="6"/>
        <v>0</v>
      </c>
      <c r="I21" s="59">
        <f t="shared" si="6"/>
        <v>0</v>
      </c>
      <c r="J21" s="59">
        <f t="shared" si="6"/>
        <v>0</v>
      </c>
      <c r="K21" s="48"/>
      <c r="AH21" s="55"/>
      <c r="AI21" s="55"/>
      <c r="AJ21" s="55"/>
      <c r="AK21" s="55"/>
      <c r="AL21" s="55"/>
      <c r="AM21" s="55"/>
      <c r="AN21" s="55"/>
    </row>
    <row r="22" spans="1:40" s="47" customFormat="1" ht="62.25" hidden="1" customHeight="1" x14ac:dyDescent="0.2">
      <c r="A22" s="48">
        <v>7</v>
      </c>
      <c r="B22" s="50" t="s">
        <v>162</v>
      </c>
      <c r="C22" s="48"/>
      <c r="D22" s="59"/>
      <c r="E22" s="59"/>
      <c r="F22" s="59"/>
      <c r="G22" s="59"/>
      <c r="H22" s="59"/>
      <c r="I22" s="59"/>
      <c r="J22" s="59"/>
      <c r="K22" s="48"/>
      <c r="AH22" s="55"/>
      <c r="AI22" s="55"/>
      <c r="AJ22" s="55"/>
      <c r="AK22" s="55"/>
      <c r="AL22" s="55"/>
      <c r="AM22" s="55"/>
      <c r="AN22" s="55"/>
    </row>
    <row r="23" spans="1:40" s="47" customFormat="1" ht="30.75" hidden="1" customHeight="1" x14ac:dyDescent="0.2">
      <c r="A23" s="48">
        <v>8</v>
      </c>
      <c r="B23" s="51" t="s">
        <v>163</v>
      </c>
      <c r="C23" s="48"/>
      <c r="D23" s="59"/>
      <c r="E23" s="59"/>
      <c r="F23" s="59"/>
      <c r="G23" s="59"/>
      <c r="H23" s="59"/>
      <c r="I23" s="59"/>
      <c r="J23" s="59"/>
      <c r="K23" s="48"/>
      <c r="AH23" s="55"/>
      <c r="AI23" s="55"/>
      <c r="AJ23" s="55"/>
      <c r="AK23" s="55"/>
      <c r="AL23" s="55"/>
      <c r="AM23" s="55"/>
      <c r="AN23" s="55"/>
    </row>
    <row r="24" spans="1:40" s="78" customFormat="1" ht="152.25" customHeight="1" x14ac:dyDescent="0.2">
      <c r="A24" s="74">
        <v>7</v>
      </c>
      <c r="B24" s="71" t="s">
        <v>200</v>
      </c>
      <c r="C24" s="71" t="s">
        <v>159</v>
      </c>
      <c r="D24" s="60">
        <f>E24+F24+G24+H24+I24+J24</f>
        <v>95034.41002000001</v>
      </c>
      <c r="E24" s="60">
        <f>E27</f>
        <v>1198.0000199999999</v>
      </c>
      <c r="F24" s="60">
        <f t="shared" ref="F24:J24" si="7">F27</f>
        <v>0</v>
      </c>
      <c r="G24" s="60">
        <f t="shared" si="7"/>
        <v>0</v>
      </c>
      <c r="H24" s="60">
        <f t="shared" si="7"/>
        <v>1399.59</v>
      </c>
      <c r="I24" s="60">
        <f t="shared" si="7"/>
        <v>0</v>
      </c>
      <c r="J24" s="60">
        <f t="shared" si="7"/>
        <v>92436.82</v>
      </c>
      <c r="K24" s="74" t="s">
        <v>160</v>
      </c>
      <c r="L24" s="120"/>
      <c r="M24" s="120"/>
      <c r="AH24" s="80"/>
      <c r="AI24" s="80"/>
      <c r="AJ24" s="80"/>
      <c r="AK24" s="80"/>
      <c r="AL24" s="80"/>
      <c r="AM24" s="80"/>
      <c r="AN24" s="80"/>
    </row>
    <row r="25" spans="1:40" s="47" customFormat="1" ht="15.75" customHeight="1" x14ac:dyDescent="0.2">
      <c r="A25" s="74">
        <v>8</v>
      </c>
      <c r="B25" s="71" t="s">
        <v>51</v>
      </c>
      <c r="C25" s="71"/>
      <c r="D25" s="60">
        <f>SUM(E25:J25)</f>
        <v>0</v>
      </c>
      <c r="E25" s="60">
        <v>0</v>
      </c>
      <c r="F25" s="60">
        <v>0</v>
      </c>
      <c r="G25" s="60">
        <v>0</v>
      </c>
      <c r="H25" s="60">
        <v>0</v>
      </c>
      <c r="I25" s="60">
        <v>0</v>
      </c>
      <c r="J25" s="60">
        <v>0</v>
      </c>
      <c r="K25" s="74"/>
      <c r="L25" s="121"/>
      <c r="M25" s="121"/>
      <c r="AH25" s="55"/>
      <c r="AI25" s="55"/>
      <c r="AJ25" s="55"/>
      <c r="AK25" s="55"/>
      <c r="AL25" s="55"/>
      <c r="AM25" s="55"/>
      <c r="AN25" s="55"/>
    </row>
    <row r="26" spans="1:40" s="47" customFormat="1" ht="15.75" customHeight="1" x14ac:dyDescent="0.2">
      <c r="A26" s="74">
        <v>9</v>
      </c>
      <c r="B26" s="71" t="s">
        <v>52</v>
      </c>
      <c r="C26" s="71"/>
      <c r="D26" s="60">
        <f>SUM(E26:J26)</f>
        <v>0</v>
      </c>
      <c r="E26" s="60">
        <v>0</v>
      </c>
      <c r="F26" s="60">
        <v>0</v>
      </c>
      <c r="G26" s="60">
        <v>0</v>
      </c>
      <c r="H26" s="60">
        <v>0</v>
      </c>
      <c r="I26" s="60">
        <v>0</v>
      </c>
      <c r="J26" s="60">
        <v>0</v>
      </c>
      <c r="K26" s="74"/>
      <c r="L26" s="121"/>
      <c r="M26" s="121"/>
      <c r="AH26" s="55"/>
      <c r="AI26" s="55"/>
      <c r="AJ26" s="55"/>
      <c r="AK26" s="55"/>
      <c r="AL26" s="55"/>
      <c r="AM26" s="55"/>
      <c r="AN26" s="55"/>
    </row>
    <row r="27" spans="1:40" s="78" customFormat="1" ht="15.75" customHeight="1" x14ac:dyDescent="0.2">
      <c r="A27" s="74">
        <v>10</v>
      </c>
      <c r="B27" s="71" t="s">
        <v>53</v>
      </c>
      <c r="C27" s="71"/>
      <c r="D27" s="60">
        <f>SUM(E27:J27)</f>
        <v>95034.41002000001</v>
      </c>
      <c r="E27" s="69">
        <v>1198.0000199999999</v>
      </c>
      <c r="F27" s="69">
        <v>0</v>
      </c>
      <c r="G27" s="69">
        <v>0</v>
      </c>
      <c r="H27" s="69">
        <v>1399.59</v>
      </c>
      <c r="I27" s="69">
        <v>0</v>
      </c>
      <c r="J27" s="69">
        <v>92436.82</v>
      </c>
      <c r="K27" s="89"/>
      <c r="L27" s="120"/>
      <c r="M27" s="120"/>
      <c r="AH27" s="80"/>
      <c r="AI27" s="80"/>
      <c r="AJ27" s="80"/>
      <c r="AK27" s="80"/>
      <c r="AL27" s="80"/>
      <c r="AM27" s="80"/>
      <c r="AN27" s="80"/>
    </row>
    <row r="28" spans="1:40" s="62" customFormat="1" ht="46.9" customHeight="1" x14ac:dyDescent="0.2">
      <c r="A28" s="74">
        <v>11</v>
      </c>
      <c r="B28" s="50" t="s">
        <v>161</v>
      </c>
      <c r="C28" s="71"/>
      <c r="D28" s="60">
        <f>SUM(E28:J28)</f>
        <v>0</v>
      </c>
      <c r="E28" s="60">
        <v>0</v>
      </c>
      <c r="F28" s="60">
        <v>0</v>
      </c>
      <c r="G28" s="60">
        <v>0</v>
      </c>
      <c r="H28" s="60">
        <v>0</v>
      </c>
      <c r="I28" s="60">
        <v>0</v>
      </c>
      <c r="J28" s="60">
        <v>0</v>
      </c>
      <c r="K28" s="89"/>
      <c r="L28" s="61"/>
      <c r="M28" s="61"/>
      <c r="AH28" s="63"/>
      <c r="AI28" s="63"/>
      <c r="AJ28" s="63"/>
      <c r="AK28" s="63"/>
      <c r="AL28" s="63"/>
      <c r="AM28" s="63"/>
      <c r="AN28" s="63"/>
    </row>
    <row r="29" spans="1:40" s="62" customFormat="1" ht="15.75" customHeight="1" x14ac:dyDescent="0.2">
      <c r="A29" s="74">
        <v>12</v>
      </c>
      <c r="B29" s="71" t="s">
        <v>54</v>
      </c>
      <c r="C29" s="71"/>
      <c r="D29" s="60">
        <f>SUM(E29:J29)</f>
        <v>0</v>
      </c>
      <c r="E29" s="60">
        <v>0</v>
      </c>
      <c r="F29" s="60">
        <v>0</v>
      </c>
      <c r="G29" s="60">
        <v>0</v>
      </c>
      <c r="H29" s="60">
        <v>0</v>
      </c>
      <c r="I29" s="60">
        <v>0</v>
      </c>
      <c r="J29" s="60">
        <v>0</v>
      </c>
      <c r="K29" s="74"/>
      <c r="L29" s="125"/>
      <c r="M29" s="125"/>
      <c r="AH29" s="63"/>
      <c r="AI29" s="63"/>
      <c r="AJ29" s="63"/>
      <c r="AK29" s="63"/>
      <c r="AL29" s="63"/>
      <c r="AM29" s="63"/>
      <c r="AN29" s="63"/>
    </row>
    <row r="30" spans="1:40" s="62" customFormat="1" ht="63" hidden="1" customHeight="1" x14ac:dyDescent="0.2">
      <c r="A30" s="74">
        <v>13</v>
      </c>
      <c r="B30" s="50" t="s">
        <v>162</v>
      </c>
      <c r="C30" s="71"/>
      <c r="D30" s="60"/>
      <c r="E30" s="60"/>
      <c r="F30" s="60"/>
      <c r="G30" s="60"/>
      <c r="H30" s="60"/>
      <c r="I30" s="60"/>
      <c r="J30" s="60"/>
      <c r="K30" s="74"/>
      <c r="L30" s="64"/>
      <c r="M30" s="64"/>
      <c r="AH30" s="63"/>
      <c r="AI30" s="63"/>
      <c r="AJ30" s="63"/>
      <c r="AK30" s="63"/>
      <c r="AL30" s="63"/>
      <c r="AM30" s="63"/>
      <c r="AN30" s="63"/>
    </row>
    <row r="31" spans="1:40" s="62" customFormat="1" ht="33" hidden="1" customHeight="1" x14ac:dyDescent="0.2">
      <c r="A31" s="74">
        <v>14</v>
      </c>
      <c r="B31" s="51" t="s">
        <v>163</v>
      </c>
      <c r="C31" s="71"/>
      <c r="D31" s="60"/>
      <c r="E31" s="60"/>
      <c r="F31" s="60"/>
      <c r="G31" s="60"/>
      <c r="H31" s="60"/>
      <c r="I31" s="60"/>
      <c r="J31" s="60"/>
      <c r="K31" s="74"/>
      <c r="L31" s="64"/>
      <c r="M31" s="64"/>
      <c r="AH31" s="63"/>
      <c r="AI31" s="63"/>
      <c r="AJ31" s="63"/>
      <c r="AK31" s="63"/>
      <c r="AL31" s="63"/>
      <c r="AM31" s="63"/>
      <c r="AN31" s="63"/>
    </row>
    <row r="32" spans="1:40" s="78" customFormat="1" ht="150.75" customHeight="1" x14ac:dyDescent="0.2">
      <c r="A32" s="74">
        <v>15</v>
      </c>
      <c r="B32" s="71" t="s">
        <v>201</v>
      </c>
      <c r="C32" s="48" t="s">
        <v>159</v>
      </c>
      <c r="D32" s="60">
        <f t="shared" ref="D32:J32" si="8">D35</f>
        <v>627702.5</v>
      </c>
      <c r="E32" s="60">
        <f t="shared" si="8"/>
        <v>0</v>
      </c>
      <c r="F32" s="60">
        <f t="shared" si="8"/>
        <v>2061.56</v>
      </c>
      <c r="G32" s="60">
        <f t="shared" si="8"/>
        <v>3932.39</v>
      </c>
      <c r="H32" s="60">
        <f t="shared" si="8"/>
        <v>5475.96</v>
      </c>
      <c r="I32" s="60">
        <f t="shared" si="8"/>
        <v>6875.55</v>
      </c>
      <c r="J32" s="60">
        <f t="shared" si="8"/>
        <v>609357.04</v>
      </c>
      <c r="K32" s="74" t="s">
        <v>160</v>
      </c>
      <c r="AH32" s="80"/>
      <c r="AI32" s="80"/>
      <c r="AJ32" s="80"/>
      <c r="AK32" s="80"/>
      <c r="AL32" s="80"/>
      <c r="AM32" s="80"/>
      <c r="AN32" s="80"/>
    </row>
    <row r="33" spans="1:40" s="62" customFormat="1" ht="15.75" customHeight="1" x14ac:dyDescent="0.2">
      <c r="A33" s="74">
        <v>16</v>
      </c>
      <c r="B33" s="71" t="s">
        <v>51</v>
      </c>
      <c r="C33" s="71"/>
      <c r="D33" s="60">
        <f>SUM(E33:J33)</f>
        <v>0</v>
      </c>
      <c r="E33" s="60">
        <v>0</v>
      </c>
      <c r="F33" s="60">
        <v>0</v>
      </c>
      <c r="G33" s="60">
        <v>0</v>
      </c>
      <c r="H33" s="60">
        <v>0</v>
      </c>
      <c r="I33" s="60">
        <v>0</v>
      </c>
      <c r="J33" s="60">
        <v>0</v>
      </c>
      <c r="K33" s="74"/>
      <c r="AH33" s="63"/>
      <c r="AI33" s="63"/>
      <c r="AJ33" s="63"/>
      <c r="AK33" s="63"/>
      <c r="AL33" s="63"/>
      <c r="AM33" s="63"/>
      <c r="AN33" s="63"/>
    </row>
    <row r="34" spans="1:40" s="62" customFormat="1" ht="15.75" customHeight="1" x14ac:dyDescent="0.2">
      <c r="A34" s="74">
        <v>17</v>
      </c>
      <c r="B34" s="71" t="s">
        <v>52</v>
      </c>
      <c r="C34" s="71"/>
      <c r="D34" s="60">
        <f>SUM(E34:J34)</f>
        <v>0</v>
      </c>
      <c r="E34" s="60">
        <v>0</v>
      </c>
      <c r="F34" s="60">
        <v>0</v>
      </c>
      <c r="G34" s="60">
        <v>0</v>
      </c>
      <c r="H34" s="60">
        <v>0</v>
      </c>
      <c r="I34" s="60">
        <v>0</v>
      </c>
      <c r="J34" s="60">
        <v>0</v>
      </c>
      <c r="K34" s="74"/>
      <c r="AH34" s="63"/>
      <c r="AI34" s="63"/>
      <c r="AJ34" s="63"/>
      <c r="AK34" s="63"/>
      <c r="AL34" s="63"/>
      <c r="AM34" s="63"/>
      <c r="AN34" s="63"/>
    </row>
    <row r="35" spans="1:40" s="78" customFormat="1" ht="15.75" customHeight="1" x14ac:dyDescent="0.2">
      <c r="A35" s="74">
        <v>18</v>
      </c>
      <c r="B35" s="71" t="s">
        <v>53</v>
      </c>
      <c r="C35" s="71"/>
      <c r="D35" s="60">
        <f>SUM(E35:J35)</f>
        <v>627702.5</v>
      </c>
      <c r="E35" s="90">
        <v>0</v>
      </c>
      <c r="F35" s="60">
        <v>2061.56</v>
      </c>
      <c r="G35" s="60">
        <v>3932.39</v>
      </c>
      <c r="H35" s="60">
        <v>5475.96</v>
      </c>
      <c r="I35" s="60">
        <v>6875.55</v>
      </c>
      <c r="J35" s="60">
        <v>609357.04</v>
      </c>
      <c r="K35" s="74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0"/>
      <c r="AI35" s="80"/>
      <c r="AJ35" s="80"/>
      <c r="AK35" s="80"/>
      <c r="AL35" s="80"/>
      <c r="AM35" s="80"/>
      <c r="AN35" s="80"/>
    </row>
    <row r="36" spans="1:40" s="62" customFormat="1" ht="45" x14ac:dyDescent="0.2">
      <c r="A36" s="74">
        <v>19</v>
      </c>
      <c r="B36" s="50" t="s">
        <v>161</v>
      </c>
      <c r="C36" s="71"/>
      <c r="D36" s="60">
        <f>SUM(E36:J36)</f>
        <v>0</v>
      </c>
      <c r="E36" s="60">
        <v>0</v>
      </c>
      <c r="F36" s="60">
        <v>0</v>
      </c>
      <c r="G36" s="60">
        <v>0</v>
      </c>
      <c r="H36" s="60">
        <v>0</v>
      </c>
      <c r="I36" s="60">
        <v>0</v>
      </c>
      <c r="J36" s="60">
        <v>0</v>
      </c>
      <c r="K36" s="74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3"/>
      <c r="AI36" s="63"/>
      <c r="AJ36" s="63"/>
      <c r="AK36" s="63"/>
      <c r="AL36" s="63"/>
      <c r="AM36" s="63"/>
      <c r="AN36" s="63"/>
    </row>
    <row r="37" spans="1:40" s="62" customFormat="1" ht="15.75" customHeight="1" x14ac:dyDescent="0.2">
      <c r="A37" s="74">
        <v>20</v>
      </c>
      <c r="B37" s="71" t="s">
        <v>54</v>
      </c>
      <c r="C37" s="71"/>
      <c r="D37" s="59">
        <f t="shared" ref="D37:J37" si="9">SUM(E37:J37)</f>
        <v>0</v>
      </c>
      <c r="E37" s="59">
        <f t="shared" si="9"/>
        <v>0</v>
      </c>
      <c r="F37" s="59">
        <f t="shared" si="9"/>
        <v>0</v>
      </c>
      <c r="G37" s="59">
        <f t="shared" si="9"/>
        <v>0</v>
      </c>
      <c r="H37" s="59">
        <f t="shared" si="9"/>
        <v>0</v>
      </c>
      <c r="I37" s="59">
        <f t="shared" si="9"/>
        <v>0</v>
      </c>
      <c r="J37" s="59">
        <f t="shared" si="9"/>
        <v>0</v>
      </c>
      <c r="K37" s="74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3"/>
      <c r="AI37" s="63"/>
      <c r="AJ37" s="63"/>
      <c r="AK37" s="63"/>
      <c r="AL37" s="63"/>
      <c r="AM37" s="63"/>
      <c r="AN37" s="63"/>
    </row>
    <row r="38" spans="1:40" s="62" customFormat="1" ht="61.5" hidden="1" customHeight="1" x14ac:dyDescent="0.2">
      <c r="A38" s="74">
        <v>21</v>
      </c>
      <c r="B38" s="50" t="s">
        <v>162</v>
      </c>
      <c r="C38" s="71"/>
      <c r="D38" s="59"/>
      <c r="E38" s="59"/>
      <c r="F38" s="59"/>
      <c r="G38" s="59"/>
      <c r="H38" s="59"/>
      <c r="I38" s="59"/>
      <c r="J38" s="59"/>
      <c r="K38" s="74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3"/>
      <c r="AI38" s="63"/>
      <c r="AJ38" s="63"/>
      <c r="AK38" s="63"/>
      <c r="AL38" s="63"/>
      <c r="AM38" s="63"/>
      <c r="AN38" s="63"/>
    </row>
    <row r="39" spans="1:40" s="62" customFormat="1" ht="33.75" hidden="1" customHeight="1" x14ac:dyDescent="0.2">
      <c r="A39" s="74">
        <v>22</v>
      </c>
      <c r="B39" s="51" t="s">
        <v>163</v>
      </c>
      <c r="C39" s="71"/>
      <c r="D39" s="59"/>
      <c r="E39" s="59"/>
      <c r="F39" s="59"/>
      <c r="G39" s="59"/>
      <c r="H39" s="59"/>
      <c r="I39" s="59"/>
      <c r="J39" s="59"/>
      <c r="K39" s="74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3"/>
      <c r="AI39" s="63"/>
      <c r="AJ39" s="63"/>
      <c r="AK39" s="63"/>
      <c r="AL39" s="63"/>
      <c r="AM39" s="63"/>
      <c r="AN39" s="63"/>
    </row>
    <row r="40" spans="1:40" s="78" customFormat="1" ht="78" customHeight="1" x14ac:dyDescent="0.2">
      <c r="A40" s="74">
        <v>23</v>
      </c>
      <c r="B40" s="71" t="s">
        <v>165</v>
      </c>
      <c r="C40" s="71" t="s">
        <v>159</v>
      </c>
      <c r="D40" s="60">
        <f t="shared" ref="D40:J40" si="10">D43</f>
        <v>6617.2919999999995</v>
      </c>
      <c r="E40" s="60">
        <f t="shared" si="10"/>
        <v>1109.742</v>
      </c>
      <c r="F40" s="60">
        <f t="shared" si="10"/>
        <v>1251</v>
      </c>
      <c r="G40" s="60">
        <f t="shared" si="10"/>
        <v>1251</v>
      </c>
      <c r="H40" s="60">
        <f t="shared" si="10"/>
        <v>1188.45</v>
      </c>
      <c r="I40" s="60">
        <f t="shared" si="10"/>
        <v>1188.45</v>
      </c>
      <c r="J40" s="60">
        <f t="shared" si="10"/>
        <v>628.65</v>
      </c>
      <c r="K40" s="74" t="s">
        <v>164</v>
      </c>
      <c r="AH40" s="80"/>
      <c r="AI40" s="80"/>
      <c r="AJ40" s="80"/>
      <c r="AK40" s="80"/>
      <c r="AL40" s="80"/>
      <c r="AM40" s="80"/>
      <c r="AN40" s="80"/>
    </row>
    <row r="41" spans="1:40" s="62" customFormat="1" ht="15.75" customHeight="1" x14ac:dyDescent="0.2">
      <c r="A41" s="74">
        <v>24</v>
      </c>
      <c r="B41" s="71" t="s">
        <v>51</v>
      </c>
      <c r="C41" s="71"/>
      <c r="D41" s="60">
        <f>SUM(E41:J41)</f>
        <v>0</v>
      </c>
      <c r="E41" s="60">
        <v>0</v>
      </c>
      <c r="F41" s="60">
        <v>0</v>
      </c>
      <c r="G41" s="60">
        <v>0</v>
      </c>
      <c r="H41" s="60">
        <v>0</v>
      </c>
      <c r="I41" s="60">
        <v>0</v>
      </c>
      <c r="J41" s="60">
        <v>0</v>
      </c>
      <c r="K41" s="74"/>
      <c r="AH41" s="63"/>
      <c r="AI41" s="63"/>
      <c r="AJ41" s="63"/>
      <c r="AK41" s="63"/>
      <c r="AL41" s="63"/>
      <c r="AM41" s="63"/>
      <c r="AN41" s="63"/>
    </row>
    <row r="42" spans="1:40" s="62" customFormat="1" x14ac:dyDescent="0.2">
      <c r="A42" s="74">
        <v>25</v>
      </c>
      <c r="B42" s="71" t="s">
        <v>52</v>
      </c>
      <c r="C42" s="71"/>
      <c r="D42" s="60">
        <f>SUM(E42:J42)</f>
        <v>0</v>
      </c>
      <c r="E42" s="60">
        <v>0</v>
      </c>
      <c r="F42" s="60">
        <v>0</v>
      </c>
      <c r="G42" s="60">
        <v>0</v>
      </c>
      <c r="H42" s="60">
        <v>0</v>
      </c>
      <c r="I42" s="60">
        <v>0</v>
      </c>
      <c r="J42" s="60">
        <v>0</v>
      </c>
      <c r="K42" s="74"/>
      <c r="AH42" s="63"/>
      <c r="AI42" s="63"/>
      <c r="AJ42" s="63"/>
      <c r="AK42" s="63"/>
      <c r="AL42" s="63"/>
      <c r="AM42" s="63"/>
      <c r="AN42" s="63"/>
    </row>
    <row r="43" spans="1:40" s="82" customFormat="1" ht="16.5" customHeight="1" x14ac:dyDescent="0.2">
      <c r="A43" s="74">
        <v>26</v>
      </c>
      <c r="B43" s="71" t="s">
        <v>53</v>
      </c>
      <c r="C43" s="71"/>
      <c r="D43" s="60">
        <f>SUM(E43:J43)</f>
        <v>6617.2919999999995</v>
      </c>
      <c r="E43" s="90">
        <v>1109.742</v>
      </c>
      <c r="F43" s="60">
        <v>1251</v>
      </c>
      <c r="G43" s="60">
        <v>1251</v>
      </c>
      <c r="H43" s="60">
        <v>1188.45</v>
      </c>
      <c r="I43" s="60">
        <v>1188.45</v>
      </c>
      <c r="J43" s="60">
        <v>628.65</v>
      </c>
      <c r="K43" s="74"/>
      <c r="AH43" s="83"/>
      <c r="AI43" s="83"/>
      <c r="AJ43" s="83"/>
      <c r="AK43" s="83"/>
      <c r="AL43" s="83"/>
      <c r="AM43" s="83"/>
      <c r="AN43" s="83"/>
    </row>
    <row r="44" spans="1:40" s="65" customFormat="1" ht="45" x14ac:dyDescent="0.2">
      <c r="A44" s="74">
        <v>27</v>
      </c>
      <c r="B44" s="50" t="s">
        <v>161</v>
      </c>
      <c r="C44" s="71"/>
      <c r="D44" s="60">
        <f>SUM(E44:J44)</f>
        <v>0</v>
      </c>
      <c r="E44" s="60">
        <v>0</v>
      </c>
      <c r="F44" s="60">
        <v>0</v>
      </c>
      <c r="G44" s="60">
        <v>0</v>
      </c>
      <c r="H44" s="60">
        <v>0</v>
      </c>
      <c r="I44" s="60">
        <v>0</v>
      </c>
      <c r="J44" s="60">
        <v>0</v>
      </c>
      <c r="K44" s="74"/>
      <c r="AH44" s="66"/>
      <c r="AI44" s="66"/>
      <c r="AJ44" s="66"/>
      <c r="AK44" s="66"/>
      <c r="AL44" s="66"/>
      <c r="AM44" s="66"/>
      <c r="AN44" s="66"/>
    </row>
    <row r="45" spans="1:40" s="65" customFormat="1" x14ac:dyDescent="0.2">
      <c r="A45" s="74">
        <v>28</v>
      </c>
      <c r="B45" s="71" t="s">
        <v>54</v>
      </c>
      <c r="C45" s="71"/>
      <c r="D45" s="59">
        <f t="shared" ref="D45" si="11">SUM(E45:J45)</f>
        <v>0</v>
      </c>
      <c r="E45" s="59">
        <f t="shared" ref="E45" si="12">SUM(F45:K45)</f>
        <v>0</v>
      </c>
      <c r="F45" s="59">
        <f t="shared" ref="F45" si="13">SUM(G45:L45)</f>
        <v>0</v>
      </c>
      <c r="G45" s="59">
        <f t="shared" ref="G45" si="14">SUM(H45:M45)</f>
        <v>0</v>
      </c>
      <c r="H45" s="59">
        <f t="shared" ref="H45" si="15">SUM(I45:N45)</f>
        <v>0</v>
      </c>
      <c r="I45" s="59">
        <f t="shared" ref="I45" si="16">SUM(J45:O45)</f>
        <v>0</v>
      </c>
      <c r="J45" s="59">
        <f t="shared" ref="J45" si="17">SUM(K45:P45)</f>
        <v>0</v>
      </c>
      <c r="K45" s="74"/>
      <c r="AH45" s="66"/>
      <c r="AI45" s="66"/>
      <c r="AJ45" s="66"/>
      <c r="AK45" s="66"/>
      <c r="AL45" s="66"/>
      <c r="AM45" s="66"/>
      <c r="AN45" s="66"/>
    </row>
    <row r="46" spans="1:40" s="65" customFormat="1" ht="66" hidden="1" customHeight="1" x14ac:dyDescent="0.2">
      <c r="A46" s="74">
        <v>29</v>
      </c>
      <c r="B46" s="50" t="s">
        <v>162</v>
      </c>
      <c r="C46" s="71"/>
      <c r="D46" s="59"/>
      <c r="E46" s="59"/>
      <c r="F46" s="59"/>
      <c r="G46" s="59"/>
      <c r="H46" s="59"/>
      <c r="I46" s="59"/>
      <c r="J46" s="59"/>
      <c r="K46" s="74"/>
      <c r="AH46" s="66"/>
      <c r="AI46" s="66"/>
      <c r="AJ46" s="66"/>
      <c r="AK46" s="66"/>
      <c r="AL46" s="66"/>
      <c r="AM46" s="66"/>
      <c r="AN46" s="66"/>
    </row>
    <row r="47" spans="1:40" s="65" customFormat="1" ht="33" hidden="1" customHeight="1" x14ac:dyDescent="0.2">
      <c r="A47" s="74">
        <v>30</v>
      </c>
      <c r="B47" s="51" t="s">
        <v>163</v>
      </c>
      <c r="C47" s="71"/>
      <c r="D47" s="59"/>
      <c r="E47" s="59"/>
      <c r="F47" s="59"/>
      <c r="G47" s="59"/>
      <c r="H47" s="59"/>
      <c r="I47" s="59"/>
      <c r="J47" s="59"/>
      <c r="K47" s="74"/>
      <c r="AH47" s="66"/>
      <c r="AI47" s="66"/>
      <c r="AJ47" s="66"/>
      <c r="AK47" s="66"/>
      <c r="AL47" s="66"/>
      <c r="AM47" s="66"/>
      <c r="AN47" s="66"/>
    </row>
    <row r="48" spans="1:40" s="82" customFormat="1" ht="60.75" customHeight="1" x14ac:dyDescent="0.2">
      <c r="A48" s="74">
        <v>31</v>
      </c>
      <c r="B48" s="71" t="s">
        <v>166</v>
      </c>
      <c r="C48" s="48" t="s">
        <v>159</v>
      </c>
      <c r="D48" s="60">
        <f t="shared" ref="D48:J48" si="18">D51</f>
        <v>0</v>
      </c>
      <c r="E48" s="60">
        <f t="shared" si="18"/>
        <v>0</v>
      </c>
      <c r="F48" s="60">
        <f t="shared" si="18"/>
        <v>0</v>
      </c>
      <c r="G48" s="60">
        <f t="shared" si="18"/>
        <v>0</v>
      </c>
      <c r="H48" s="60">
        <f t="shared" si="18"/>
        <v>0</v>
      </c>
      <c r="I48" s="60">
        <f t="shared" si="18"/>
        <v>0</v>
      </c>
      <c r="J48" s="60">
        <f t="shared" si="18"/>
        <v>0</v>
      </c>
      <c r="K48" s="74" t="s">
        <v>179</v>
      </c>
      <c r="AH48" s="83"/>
      <c r="AI48" s="83"/>
      <c r="AJ48" s="83"/>
      <c r="AK48" s="83"/>
      <c r="AL48" s="83"/>
      <c r="AM48" s="83"/>
      <c r="AN48" s="83"/>
    </row>
    <row r="49" spans="1:40" s="65" customFormat="1" x14ac:dyDescent="0.2">
      <c r="A49" s="74">
        <v>32</v>
      </c>
      <c r="B49" s="71" t="s">
        <v>51</v>
      </c>
      <c r="C49" s="74"/>
      <c r="D49" s="60">
        <f>SUM(E49:J49)</f>
        <v>0</v>
      </c>
      <c r="E49" s="60">
        <v>0</v>
      </c>
      <c r="F49" s="60">
        <v>0</v>
      </c>
      <c r="G49" s="60">
        <v>0</v>
      </c>
      <c r="H49" s="60">
        <v>0</v>
      </c>
      <c r="I49" s="60">
        <v>0</v>
      </c>
      <c r="J49" s="60">
        <v>0</v>
      </c>
      <c r="K49" s="74"/>
      <c r="AH49" s="66"/>
      <c r="AI49" s="66"/>
      <c r="AJ49" s="66"/>
      <c r="AK49" s="66"/>
      <c r="AL49" s="66"/>
      <c r="AM49" s="66"/>
      <c r="AN49" s="66"/>
    </row>
    <row r="50" spans="1:40" s="65" customFormat="1" x14ac:dyDescent="0.2">
      <c r="A50" s="74">
        <v>33</v>
      </c>
      <c r="B50" s="71" t="s">
        <v>52</v>
      </c>
      <c r="C50" s="74"/>
      <c r="D50" s="60">
        <f>SUM(E50:J50)</f>
        <v>0</v>
      </c>
      <c r="E50" s="60">
        <v>0</v>
      </c>
      <c r="F50" s="60">
        <v>0</v>
      </c>
      <c r="G50" s="60">
        <v>0</v>
      </c>
      <c r="H50" s="60">
        <v>0</v>
      </c>
      <c r="I50" s="60">
        <v>0</v>
      </c>
      <c r="J50" s="60">
        <v>0</v>
      </c>
      <c r="K50" s="74"/>
      <c r="AH50" s="66"/>
      <c r="AI50" s="66"/>
      <c r="AJ50" s="66"/>
      <c r="AK50" s="66"/>
      <c r="AL50" s="66"/>
      <c r="AM50" s="66"/>
      <c r="AN50" s="66"/>
    </row>
    <row r="51" spans="1:40" s="82" customFormat="1" x14ac:dyDescent="0.2">
      <c r="A51" s="74">
        <v>34</v>
      </c>
      <c r="B51" s="71" t="s">
        <v>53</v>
      </c>
      <c r="C51" s="74"/>
      <c r="D51" s="60">
        <f>SUM(E51:J51)</f>
        <v>0</v>
      </c>
      <c r="E51" s="90">
        <v>0</v>
      </c>
      <c r="F51" s="60">
        <v>0</v>
      </c>
      <c r="G51" s="60">
        <v>0</v>
      </c>
      <c r="H51" s="60">
        <v>0</v>
      </c>
      <c r="I51" s="60">
        <v>0</v>
      </c>
      <c r="J51" s="60">
        <v>0</v>
      </c>
      <c r="K51" s="74"/>
      <c r="AH51" s="83"/>
      <c r="AI51" s="83"/>
      <c r="AJ51" s="83"/>
      <c r="AK51" s="83"/>
      <c r="AL51" s="83"/>
      <c r="AM51" s="83"/>
      <c r="AN51" s="83"/>
    </row>
    <row r="52" spans="1:40" s="65" customFormat="1" ht="45" x14ac:dyDescent="0.2">
      <c r="A52" s="74">
        <v>35</v>
      </c>
      <c r="B52" s="50" t="s">
        <v>161</v>
      </c>
      <c r="C52" s="74"/>
      <c r="D52" s="60">
        <f>SUM(E52:J52)</f>
        <v>0</v>
      </c>
      <c r="E52" s="60">
        <v>0</v>
      </c>
      <c r="F52" s="60">
        <v>0</v>
      </c>
      <c r="G52" s="60">
        <v>0</v>
      </c>
      <c r="H52" s="60">
        <v>0</v>
      </c>
      <c r="I52" s="60">
        <v>0</v>
      </c>
      <c r="J52" s="60">
        <v>0</v>
      </c>
      <c r="K52" s="74"/>
      <c r="AH52" s="66"/>
      <c r="AI52" s="66"/>
      <c r="AJ52" s="66"/>
      <c r="AK52" s="66"/>
      <c r="AL52" s="66"/>
      <c r="AM52" s="66"/>
      <c r="AN52" s="66"/>
    </row>
    <row r="53" spans="1:40" s="65" customFormat="1" x14ac:dyDescent="0.2">
      <c r="A53" s="74">
        <v>36</v>
      </c>
      <c r="B53" s="71" t="s">
        <v>54</v>
      </c>
      <c r="C53" s="74"/>
      <c r="D53" s="59">
        <f t="shared" ref="D53" si="19">SUM(E53:J53)</f>
        <v>0</v>
      </c>
      <c r="E53" s="59">
        <f t="shared" ref="E53" si="20">SUM(F53:K53)</f>
        <v>0</v>
      </c>
      <c r="F53" s="59">
        <f t="shared" ref="F53" si="21">SUM(G53:L53)</f>
        <v>0</v>
      </c>
      <c r="G53" s="59">
        <f t="shared" ref="G53" si="22">SUM(H53:M53)</f>
        <v>0</v>
      </c>
      <c r="H53" s="59">
        <f t="shared" ref="H53" si="23">SUM(I53:N53)</f>
        <v>0</v>
      </c>
      <c r="I53" s="59">
        <f t="shared" ref="I53" si="24">SUM(J53:O53)</f>
        <v>0</v>
      </c>
      <c r="J53" s="59">
        <f t="shared" ref="J53" si="25">SUM(K53:P53)</f>
        <v>0</v>
      </c>
      <c r="K53" s="74"/>
      <c r="AH53" s="66"/>
      <c r="AI53" s="66"/>
      <c r="AJ53" s="66"/>
      <c r="AK53" s="66"/>
      <c r="AL53" s="66"/>
      <c r="AM53" s="66"/>
      <c r="AN53" s="66"/>
    </row>
    <row r="54" spans="1:40" s="65" customFormat="1" ht="65.25" hidden="1" customHeight="1" x14ac:dyDescent="0.2">
      <c r="A54" s="74">
        <v>37</v>
      </c>
      <c r="B54" s="50" t="s">
        <v>174</v>
      </c>
      <c r="C54" s="74" t="s">
        <v>159</v>
      </c>
      <c r="D54" s="60">
        <f t="shared" ref="D54:J54" si="26">D57</f>
        <v>658.32999999999993</v>
      </c>
      <c r="E54" s="60">
        <f t="shared" si="26"/>
        <v>352.33</v>
      </c>
      <c r="F54" s="60">
        <f t="shared" si="26"/>
        <v>153</v>
      </c>
      <c r="G54" s="60">
        <f t="shared" si="26"/>
        <v>153</v>
      </c>
      <c r="H54" s="60">
        <f t="shared" si="26"/>
        <v>0</v>
      </c>
      <c r="I54" s="60">
        <f t="shared" si="26"/>
        <v>0</v>
      </c>
      <c r="J54" s="60">
        <f t="shared" si="26"/>
        <v>0</v>
      </c>
      <c r="K54" s="74" t="s">
        <v>175</v>
      </c>
      <c r="AH54" s="66"/>
      <c r="AI54" s="66"/>
      <c r="AJ54" s="66"/>
      <c r="AK54" s="66"/>
      <c r="AL54" s="66"/>
      <c r="AM54" s="66"/>
      <c r="AN54" s="66"/>
    </row>
    <row r="55" spans="1:40" s="65" customFormat="1" ht="18" hidden="1" customHeight="1" x14ac:dyDescent="0.2">
      <c r="A55" s="74">
        <v>38</v>
      </c>
      <c r="B55" s="51" t="str">
        <f>[1]прил.2!B55</f>
        <v>федеральный бюджет</v>
      </c>
      <c r="C55" s="74"/>
      <c r="D55" s="59">
        <v>0</v>
      </c>
      <c r="E55" s="59">
        <v>0</v>
      </c>
      <c r="F55" s="59">
        <v>0</v>
      </c>
      <c r="G55" s="59">
        <v>0</v>
      </c>
      <c r="H55" s="59">
        <v>0</v>
      </c>
      <c r="I55" s="59">
        <v>0</v>
      </c>
      <c r="J55" s="59">
        <v>0</v>
      </c>
      <c r="K55" s="74"/>
      <c r="AH55" s="66"/>
      <c r="AI55" s="66"/>
      <c r="AJ55" s="66"/>
      <c r="AK55" s="66"/>
      <c r="AL55" s="66"/>
      <c r="AM55" s="66"/>
      <c r="AN55" s="66"/>
    </row>
    <row r="56" spans="1:40" s="65" customFormat="1" ht="18" hidden="1" customHeight="1" x14ac:dyDescent="0.2">
      <c r="A56" s="74">
        <v>39</v>
      </c>
      <c r="B56" s="67" t="str">
        <f>[1]прил.2!B56</f>
        <v>областной бюджет</v>
      </c>
      <c r="C56" s="91"/>
      <c r="D56" s="59">
        <v>0</v>
      </c>
      <c r="E56" s="59">
        <v>0</v>
      </c>
      <c r="F56" s="59">
        <v>0</v>
      </c>
      <c r="G56" s="59">
        <v>0</v>
      </c>
      <c r="H56" s="59">
        <v>0</v>
      </c>
      <c r="I56" s="59">
        <v>0</v>
      </c>
      <c r="J56" s="59">
        <v>0</v>
      </c>
      <c r="K56" s="67"/>
      <c r="AH56" s="66"/>
      <c r="AI56" s="66"/>
      <c r="AJ56" s="66"/>
      <c r="AK56" s="66"/>
      <c r="AL56" s="66"/>
      <c r="AM56" s="66"/>
      <c r="AN56" s="66"/>
    </row>
    <row r="57" spans="1:40" s="65" customFormat="1" hidden="1" x14ac:dyDescent="0.2">
      <c r="A57" s="74">
        <v>40</v>
      </c>
      <c r="B57" s="67" t="str">
        <f>[1]прил.2!B57</f>
        <v>местный бюджет</v>
      </c>
      <c r="C57" s="91"/>
      <c r="D57" s="59">
        <f>E57+F57+G57+H57+I57+J57</f>
        <v>658.32999999999993</v>
      </c>
      <c r="E57" s="59">
        <v>352.33</v>
      </c>
      <c r="F57" s="59">
        <v>153</v>
      </c>
      <c r="G57" s="59">
        <v>153</v>
      </c>
      <c r="H57" s="59">
        <v>0</v>
      </c>
      <c r="I57" s="59">
        <v>0</v>
      </c>
      <c r="J57" s="59">
        <v>0</v>
      </c>
      <c r="K57" s="67"/>
      <c r="AH57" s="66"/>
      <c r="AI57" s="66"/>
      <c r="AJ57" s="66"/>
      <c r="AK57" s="66"/>
      <c r="AL57" s="66"/>
      <c r="AM57" s="66"/>
      <c r="AN57" s="66"/>
    </row>
    <row r="58" spans="1:40" s="65" customFormat="1" ht="45" hidden="1" x14ac:dyDescent="0.2">
      <c r="A58" s="74">
        <v>41</v>
      </c>
      <c r="B58" s="92" t="str">
        <f>[1]прил.2!B58</f>
        <v>в том числе местный бюджет на условиях софинансирования</v>
      </c>
      <c r="C58" s="91"/>
      <c r="D58" s="70"/>
      <c r="E58" s="70"/>
      <c r="F58" s="70"/>
      <c r="G58" s="70"/>
      <c r="H58" s="70"/>
      <c r="I58" s="70"/>
      <c r="J58" s="70"/>
      <c r="K58" s="67"/>
      <c r="AH58" s="66"/>
      <c r="AI58" s="66"/>
      <c r="AJ58" s="66"/>
      <c r="AK58" s="66"/>
      <c r="AL58" s="66"/>
      <c r="AM58" s="66"/>
      <c r="AN58" s="66"/>
    </row>
    <row r="59" spans="1:40" s="65" customFormat="1" hidden="1" x14ac:dyDescent="0.2">
      <c r="A59" s="74">
        <v>42</v>
      </c>
      <c r="B59" s="67" t="str">
        <f>[1]прил.2!B59</f>
        <v>внебюджетные источники</v>
      </c>
      <c r="C59" s="91"/>
      <c r="D59" s="59">
        <v>0</v>
      </c>
      <c r="E59" s="59">
        <v>0</v>
      </c>
      <c r="F59" s="59">
        <v>0</v>
      </c>
      <c r="G59" s="59">
        <v>0</v>
      </c>
      <c r="H59" s="59">
        <v>0</v>
      </c>
      <c r="I59" s="59">
        <v>0</v>
      </c>
      <c r="J59" s="59">
        <v>0</v>
      </c>
      <c r="K59" s="67"/>
      <c r="AH59" s="66"/>
      <c r="AI59" s="66"/>
      <c r="AJ59" s="66"/>
      <c r="AK59" s="66"/>
      <c r="AL59" s="66"/>
      <c r="AM59" s="66"/>
      <c r="AN59" s="66"/>
    </row>
    <row r="60" spans="1:40" s="78" customFormat="1" ht="60" x14ac:dyDescent="0.2">
      <c r="A60" s="74">
        <v>43</v>
      </c>
      <c r="B60" s="71" t="s">
        <v>177</v>
      </c>
      <c r="C60" s="93" t="s">
        <v>159</v>
      </c>
      <c r="D60" s="60">
        <f>D63</f>
        <v>2268.2489999999998</v>
      </c>
      <c r="E60" s="60">
        <f t="shared" ref="E60:J60" si="27">E63</f>
        <v>336.21899999999999</v>
      </c>
      <c r="F60" s="60">
        <f t="shared" si="27"/>
        <v>199.33</v>
      </c>
      <c r="G60" s="60">
        <f>G63</f>
        <v>875.04</v>
      </c>
      <c r="H60" s="60">
        <f t="shared" si="27"/>
        <v>352.33</v>
      </c>
      <c r="I60" s="60">
        <f>I63</f>
        <v>352.33</v>
      </c>
      <c r="J60" s="60">
        <f t="shared" si="27"/>
        <v>153</v>
      </c>
      <c r="K60" s="74" t="s">
        <v>178</v>
      </c>
      <c r="AH60" s="80"/>
      <c r="AI60" s="80"/>
      <c r="AJ60" s="80"/>
      <c r="AK60" s="80"/>
      <c r="AL60" s="80"/>
      <c r="AM60" s="80"/>
      <c r="AN60" s="80"/>
    </row>
    <row r="61" spans="1:40" s="62" customFormat="1" x14ac:dyDescent="0.2">
      <c r="A61" s="74">
        <v>44</v>
      </c>
      <c r="B61" s="71" t="s">
        <v>51</v>
      </c>
      <c r="C61" s="91"/>
      <c r="D61" s="60">
        <f>SUM(E61:J61)</f>
        <v>0</v>
      </c>
      <c r="E61" s="60">
        <v>0</v>
      </c>
      <c r="F61" s="60">
        <v>0</v>
      </c>
      <c r="G61" s="60">
        <v>0</v>
      </c>
      <c r="H61" s="60">
        <v>0</v>
      </c>
      <c r="I61" s="60">
        <v>0</v>
      </c>
      <c r="J61" s="60">
        <v>0</v>
      </c>
      <c r="K61" s="67"/>
      <c r="AH61" s="63"/>
      <c r="AI61" s="63"/>
      <c r="AJ61" s="63"/>
      <c r="AK61" s="63"/>
      <c r="AL61" s="63"/>
      <c r="AM61" s="63"/>
      <c r="AN61" s="63"/>
    </row>
    <row r="62" spans="1:40" s="62" customFormat="1" x14ac:dyDescent="0.2">
      <c r="A62" s="74">
        <v>45</v>
      </c>
      <c r="B62" s="71" t="s">
        <v>52</v>
      </c>
      <c r="C62" s="91"/>
      <c r="D62" s="60">
        <f>SUM(E62:J62)</f>
        <v>0</v>
      </c>
      <c r="E62" s="60">
        <v>0</v>
      </c>
      <c r="F62" s="60">
        <v>0</v>
      </c>
      <c r="G62" s="60">
        <v>0</v>
      </c>
      <c r="H62" s="60">
        <v>0</v>
      </c>
      <c r="I62" s="60">
        <v>0</v>
      </c>
      <c r="J62" s="60">
        <v>0</v>
      </c>
      <c r="K62" s="67"/>
      <c r="AH62" s="63"/>
      <c r="AI62" s="63"/>
      <c r="AJ62" s="63"/>
      <c r="AK62" s="63"/>
      <c r="AL62" s="63"/>
      <c r="AM62" s="63"/>
      <c r="AN62" s="63"/>
    </row>
    <row r="63" spans="1:40" s="78" customFormat="1" x14ac:dyDescent="0.2">
      <c r="A63" s="74">
        <v>46</v>
      </c>
      <c r="B63" s="71" t="s">
        <v>53</v>
      </c>
      <c r="C63" s="91"/>
      <c r="D63" s="60">
        <f>SUM(E63:J63)</f>
        <v>2268.2489999999998</v>
      </c>
      <c r="E63" s="94">
        <v>336.21899999999999</v>
      </c>
      <c r="F63" s="60">
        <v>199.33</v>
      </c>
      <c r="G63" s="60">
        <v>875.04</v>
      </c>
      <c r="H63" s="60">
        <v>352.33</v>
      </c>
      <c r="I63" s="60">
        <v>352.33</v>
      </c>
      <c r="J63" s="60">
        <v>153</v>
      </c>
      <c r="K63" s="67"/>
      <c r="AH63" s="80"/>
      <c r="AI63" s="80"/>
      <c r="AJ63" s="80"/>
      <c r="AK63" s="80"/>
      <c r="AL63" s="80"/>
      <c r="AM63" s="80"/>
      <c r="AN63" s="80"/>
    </row>
    <row r="64" spans="1:40" s="62" customFormat="1" ht="45" x14ac:dyDescent="0.2">
      <c r="A64" s="74">
        <v>47</v>
      </c>
      <c r="B64" s="50" t="s">
        <v>161</v>
      </c>
      <c r="C64" s="91"/>
      <c r="D64" s="60">
        <f t="shared" ref="D64:D65" si="28">SUM(E64:J64)</f>
        <v>0</v>
      </c>
      <c r="E64" s="60">
        <v>0</v>
      </c>
      <c r="F64" s="60">
        <v>0</v>
      </c>
      <c r="G64" s="60">
        <v>0</v>
      </c>
      <c r="H64" s="60">
        <v>0</v>
      </c>
      <c r="I64" s="60">
        <v>0</v>
      </c>
      <c r="J64" s="60">
        <v>0</v>
      </c>
      <c r="K64" s="67"/>
      <c r="AH64" s="63"/>
      <c r="AI64" s="63"/>
      <c r="AJ64" s="63"/>
      <c r="AK64" s="63"/>
      <c r="AL64" s="63"/>
      <c r="AM64" s="63"/>
      <c r="AN64" s="63"/>
    </row>
    <row r="65" spans="1:40" s="62" customFormat="1" x14ac:dyDescent="0.2">
      <c r="A65" s="74">
        <v>48</v>
      </c>
      <c r="B65" s="71" t="s">
        <v>54</v>
      </c>
      <c r="C65" s="91"/>
      <c r="D65" s="60">
        <f t="shared" si="28"/>
        <v>0</v>
      </c>
      <c r="E65" s="60">
        <v>0</v>
      </c>
      <c r="F65" s="60">
        <v>0</v>
      </c>
      <c r="G65" s="60">
        <v>0</v>
      </c>
      <c r="H65" s="60">
        <v>0</v>
      </c>
      <c r="I65" s="60">
        <v>0</v>
      </c>
      <c r="J65" s="60">
        <v>0</v>
      </c>
      <c r="K65" s="95"/>
      <c r="AH65" s="63"/>
      <c r="AI65" s="63"/>
      <c r="AJ65" s="63"/>
      <c r="AK65" s="63"/>
      <c r="AL65" s="63"/>
      <c r="AM65" s="63"/>
      <c r="AN65" s="63"/>
    </row>
    <row r="66" spans="1:40" s="78" customFormat="1" ht="270" x14ac:dyDescent="0.2">
      <c r="A66" s="74">
        <v>49</v>
      </c>
      <c r="B66" s="71" t="s">
        <v>202</v>
      </c>
      <c r="C66" s="93" t="s">
        <v>159</v>
      </c>
      <c r="D66" s="60">
        <f>D67+D68+D69+D70+D71</f>
        <v>0</v>
      </c>
      <c r="E66" s="60">
        <f t="shared" ref="E66:J66" si="29">E67+E68+E69+E70+E71</f>
        <v>0</v>
      </c>
      <c r="F66" s="60">
        <f t="shared" si="29"/>
        <v>0</v>
      </c>
      <c r="G66" s="60">
        <f t="shared" si="29"/>
        <v>11207.44</v>
      </c>
      <c r="H66" s="60">
        <f t="shared" si="29"/>
        <v>0</v>
      </c>
      <c r="I66" s="60">
        <f t="shared" si="29"/>
        <v>0</v>
      </c>
      <c r="J66" s="60">
        <f t="shared" si="29"/>
        <v>0</v>
      </c>
      <c r="K66" s="95"/>
      <c r="AH66" s="80"/>
      <c r="AI66" s="80"/>
      <c r="AJ66" s="80"/>
      <c r="AK66" s="80"/>
      <c r="AL66" s="80"/>
      <c r="AM66" s="80"/>
      <c r="AN66" s="80"/>
    </row>
    <row r="67" spans="1:40" s="62" customFormat="1" x14ac:dyDescent="0.2">
      <c r="A67" s="74">
        <v>50</v>
      </c>
      <c r="B67" s="71" t="s">
        <v>51</v>
      </c>
      <c r="C67" s="47"/>
      <c r="D67" s="96">
        <v>0</v>
      </c>
      <c r="E67" s="96">
        <v>0</v>
      </c>
      <c r="F67" s="60">
        <v>0</v>
      </c>
      <c r="G67" s="60">
        <v>0</v>
      </c>
      <c r="H67" s="60">
        <v>0</v>
      </c>
      <c r="I67" s="60">
        <v>0</v>
      </c>
      <c r="J67" s="60">
        <v>0</v>
      </c>
      <c r="K67" s="97" t="s">
        <v>199</v>
      </c>
      <c r="AH67" s="63"/>
      <c r="AI67" s="63"/>
      <c r="AJ67" s="63"/>
      <c r="AK67" s="63"/>
      <c r="AL67" s="63"/>
      <c r="AM67" s="63"/>
      <c r="AN67" s="63"/>
    </row>
    <row r="68" spans="1:40" s="62" customFormat="1" x14ac:dyDescent="0.2">
      <c r="A68" s="74">
        <v>51</v>
      </c>
      <c r="B68" s="71" t="s">
        <v>52</v>
      </c>
      <c r="C68" s="67"/>
      <c r="D68" s="96">
        <v>0</v>
      </c>
      <c r="E68" s="96">
        <v>0</v>
      </c>
      <c r="F68" s="60">
        <v>0</v>
      </c>
      <c r="G68" s="60">
        <v>0</v>
      </c>
      <c r="H68" s="60">
        <v>0</v>
      </c>
      <c r="I68" s="60">
        <v>0</v>
      </c>
      <c r="J68" s="60">
        <v>0</v>
      </c>
      <c r="K68" s="95"/>
      <c r="AH68" s="63"/>
      <c r="AI68" s="63"/>
      <c r="AJ68" s="63"/>
      <c r="AK68" s="63"/>
      <c r="AL68" s="63"/>
      <c r="AM68" s="63"/>
      <c r="AN68" s="63"/>
    </row>
    <row r="69" spans="1:40" s="78" customFormat="1" x14ac:dyDescent="0.2">
      <c r="A69" s="74">
        <v>52</v>
      </c>
      <c r="B69" s="71" t="s">
        <v>53</v>
      </c>
      <c r="C69" s="67"/>
      <c r="D69" s="60">
        <v>0</v>
      </c>
      <c r="E69" s="60">
        <v>0</v>
      </c>
      <c r="F69" s="60">
        <v>0</v>
      </c>
      <c r="G69" s="60">
        <v>11207.44</v>
      </c>
      <c r="H69" s="60">
        <v>0</v>
      </c>
      <c r="I69" s="60">
        <v>0</v>
      </c>
      <c r="J69" s="60">
        <v>0</v>
      </c>
      <c r="K69" s="95"/>
      <c r="AH69" s="80"/>
      <c r="AI69" s="80"/>
      <c r="AJ69" s="80"/>
      <c r="AK69" s="80"/>
      <c r="AL69" s="80"/>
      <c r="AM69" s="80"/>
      <c r="AN69" s="80"/>
    </row>
    <row r="70" spans="1:40" s="62" customFormat="1" ht="45" x14ac:dyDescent="0.2">
      <c r="A70" s="74">
        <v>53</v>
      </c>
      <c r="B70" s="50" t="s">
        <v>161</v>
      </c>
      <c r="C70" s="67"/>
      <c r="D70" s="60">
        <v>0</v>
      </c>
      <c r="E70" s="60">
        <v>0</v>
      </c>
      <c r="F70" s="60">
        <v>0</v>
      </c>
      <c r="G70" s="60">
        <v>0</v>
      </c>
      <c r="H70" s="60">
        <v>0</v>
      </c>
      <c r="I70" s="60">
        <v>0</v>
      </c>
      <c r="J70" s="60">
        <v>0</v>
      </c>
      <c r="K70" s="95"/>
      <c r="AH70" s="63"/>
      <c r="AI70" s="63"/>
      <c r="AJ70" s="63"/>
      <c r="AK70" s="63"/>
      <c r="AL70" s="63"/>
      <c r="AM70" s="63"/>
      <c r="AN70" s="63"/>
    </row>
    <row r="71" spans="1:40" s="62" customFormat="1" x14ac:dyDescent="0.2">
      <c r="A71" s="74">
        <v>54</v>
      </c>
      <c r="B71" s="71" t="s">
        <v>54</v>
      </c>
      <c r="C71" s="67"/>
      <c r="D71" s="60">
        <v>0</v>
      </c>
      <c r="E71" s="60">
        <v>0</v>
      </c>
      <c r="F71" s="60">
        <v>0</v>
      </c>
      <c r="G71" s="60">
        <v>0</v>
      </c>
      <c r="H71" s="60">
        <v>0</v>
      </c>
      <c r="I71" s="60">
        <v>0</v>
      </c>
      <c r="J71" s="60">
        <v>0</v>
      </c>
      <c r="K71" s="95"/>
      <c r="AH71" s="63"/>
      <c r="AI71" s="63"/>
      <c r="AJ71" s="63"/>
      <c r="AK71" s="63"/>
      <c r="AL71" s="63"/>
      <c r="AM71" s="63"/>
      <c r="AN71" s="63"/>
    </row>
    <row r="72" spans="1:40" s="65" customFormat="1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AH72" s="66"/>
      <c r="AI72" s="66"/>
      <c r="AJ72" s="66"/>
      <c r="AK72" s="66"/>
      <c r="AL72" s="66"/>
      <c r="AM72" s="66"/>
      <c r="AN72" s="66"/>
    </row>
    <row r="74" spans="1:40" ht="15.6" customHeight="1" x14ac:dyDescent="0.2">
      <c r="A74" s="122" t="s">
        <v>182</v>
      </c>
      <c r="B74" s="122"/>
      <c r="C74" s="122"/>
      <c r="D74" s="122"/>
      <c r="E74" s="122"/>
      <c r="F74" s="122"/>
      <c r="G74" s="122"/>
      <c r="H74" s="122"/>
      <c r="I74" s="122"/>
      <c r="J74" s="122"/>
      <c r="K74" s="122"/>
    </row>
    <row r="75" spans="1:40" x14ac:dyDescent="0.2">
      <c r="A75" s="123" t="s">
        <v>183</v>
      </c>
      <c r="B75" s="123"/>
      <c r="C75" s="123"/>
      <c r="D75" s="123"/>
      <c r="E75" s="123"/>
      <c r="F75" s="123"/>
      <c r="G75" s="123"/>
      <c r="H75" s="123"/>
      <c r="I75" s="123"/>
      <c r="J75" s="123"/>
      <c r="K75" s="123"/>
    </row>
    <row r="76" spans="1:40" ht="15" customHeight="1" x14ac:dyDescent="0.2">
      <c r="A76" s="124" t="s">
        <v>206</v>
      </c>
      <c r="B76" s="124"/>
      <c r="C76" s="124"/>
      <c r="D76" s="124"/>
      <c r="E76" s="124"/>
      <c r="F76" s="124"/>
      <c r="G76" s="124"/>
      <c r="H76" s="124"/>
      <c r="I76" s="124"/>
      <c r="J76" s="124"/>
      <c r="K76" s="124"/>
    </row>
    <row r="77" spans="1:40" ht="15" customHeight="1" x14ac:dyDescent="0.2">
      <c r="A77" s="124" t="s">
        <v>184</v>
      </c>
      <c r="B77" s="124"/>
      <c r="C77" s="124"/>
      <c r="D77" s="124"/>
      <c r="E77" s="124"/>
      <c r="F77" s="124"/>
      <c r="G77" s="124"/>
      <c r="H77" s="124"/>
      <c r="I77" s="124"/>
      <c r="J77" s="124"/>
      <c r="K77" s="124"/>
    </row>
    <row r="78" spans="1:40" x14ac:dyDescent="0.2">
      <c r="A78" s="123" t="s">
        <v>185</v>
      </c>
      <c r="B78" s="123"/>
      <c r="C78" s="123"/>
      <c r="D78" s="123"/>
      <c r="E78" s="123"/>
      <c r="F78" s="123"/>
      <c r="G78" s="123"/>
      <c r="H78" s="123"/>
      <c r="I78" s="123"/>
      <c r="J78" s="123"/>
      <c r="K78" s="123"/>
    </row>
    <row r="79" spans="1:40" ht="15.75" thickBot="1" x14ac:dyDescent="0.25">
      <c r="A79" s="98"/>
      <c r="B79" s="99"/>
      <c r="C79" s="99"/>
      <c r="D79" s="100"/>
      <c r="E79" s="100"/>
      <c r="F79" s="101"/>
    </row>
    <row r="80" spans="1:40" x14ac:dyDescent="0.2">
      <c r="A80" s="134" t="s">
        <v>186</v>
      </c>
      <c r="B80" s="134" t="s">
        <v>187</v>
      </c>
      <c r="C80" s="136" t="s">
        <v>188</v>
      </c>
      <c r="D80" s="138" t="s">
        <v>189</v>
      </c>
      <c r="E80" s="138"/>
      <c r="F80" s="138"/>
    </row>
    <row r="81" spans="1:40" ht="30.75" thickBot="1" x14ac:dyDescent="0.25">
      <c r="A81" s="135"/>
      <c r="B81" s="135"/>
      <c r="C81" s="137"/>
      <c r="D81" s="102" t="s">
        <v>190</v>
      </c>
      <c r="E81" s="102" t="s">
        <v>191</v>
      </c>
      <c r="F81" s="103" t="s">
        <v>192</v>
      </c>
    </row>
    <row r="82" spans="1:40" ht="15.75" thickBot="1" x14ac:dyDescent="0.25">
      <c r="A82" s="104">
        <v>1</v>
      </c>
      <c r="B82" s="105">
        <v>2</v>
      </c>
      <c r="C82" s="106">
        <v>3</v>
      </c>
      <c r="D82" s="74">
        <v>3</v>
      </c>
      <c r="E82" s="74">
        <v>4</v>
      </c>
      <c r="F82" s="74">
        <v>5</v>
      </c>
    </row>
    <row r="83" spans="1:40" s="84" customFormat="1" ht="75" x14ac:dyDescent="0.2">
      <c r="A83" s="75">
        <v>1</v>
      </c>
      <c r="B83" s="107" t="s">
        <v>193</v>
      </c>
      <c r="C83" s="108"/>
      <c r="D83" s="109">
        <f>D86</f>
        <v>17265.86</v>
      </c>
      <c r="E83" s="109">
        <f t="shared" ref="E83:F83" si="30">E95+E101+E107+E113+E119+E125</f>
        <v>8632.9349999999995</v>
      </c>
      <c r="F83" s="109">
        <f t="shared" si="30"/>
        <v>12949.4025</v>
      </c>
      <c r="G83" s="47"/>
      <c r="H83" s="47"/>
      <c r="I83" s="47"/>
      <c r="J83" s="47"/>
      <c r="K83" s="47"/>
      <c r="AH83" s="85"/>
      <c r="AI83" s="85"/>
      <c r="AJ83" s="85"/>
      <c r="AK83" s="85"/>
      <c r="AL83" s="85"/>
      <c r="AM83" s="85"/>
      <c r="AN83" s="85"/>
    </row>
    <row r="84" spans="1:40" x14ac:dyDescent="0.2">
      <c r="A84" s="74">
        <v>2</v>
      </c>
      <c r="B84" s="50" t="s">
        <v>51</v>
      </c>
      <c r="C84" s="110"/>
      <c r="D84" s="109">
        <f t="shared" ref="D84:F88" si="31">D96+D102+D108+D114+D120</f>
        <v>0</v>
      </c>
      <c r="E84" s="109">
        <f t="shared" si="31"/>
        <v>0</v>
      </c>
      <c r="F84" s="109">
        <f t="shared" si="31"/>
        <v>0</v>
      </c>
    </row>
    <row r="85" spans="1:40" x14ac:dyDescent="0.2">
      <c r="A85" s="75">
        <v>3</v>
      </c>
      <c r="B85" s="50" t="s">
        <v>52</v>
      </c>
      <c r="C85" s="110"/>
      <c r="D85" s="109">
        <f t="shared" si="31"/>
        <v>0</v>
      </c>
      <c r="E85" s="109">
        <f t="shared" si="31"/>
        <v>0</v>
      </c>
      <c r="F85" s="109">
        <f t="shared" si="31"/>
        <v>0</v>
      </c>
    </row>
    <row r="86" spans="1:40" s="84" customFormat="1" x14ac:dyDescent="0.2">
      <c r="A86" s="74">
        <v>4</v>
      </c>
      <c r="B86" s="50" t="s">
        <v>53</v>
      </c>
      <c r="C86" s="110"/>
      <c r="D86" s="109">
        <f>D89</f>
        <v>17265.86</v>
      </c>
      <c r="E86" s="109">
        <f t="shared" ref="E86:F86" si="32">E98+E104+E110+E116+E122+E125</f>
        <v>8632.9349999999995</v>
      </c>
      <c r="F86" s="109">
        <f t="shared" si="32"/>
        <v>12949.4025</v>
      </c>
      <c r="G86" s="47"/>
      <c r="H86" s="47"/>
      <c r="I86" s="47"/>
      <c r="J86" s="47"/>
      <c r="K86" s="47"/>
      <c r="AH86" s="85"/>
      <c r="AI86" s="85"/>
      <c r="AJ86" s="85"/>
      <c r="AK86" s="85"/>
      <c r="AL86" s="85"/>
      <c r="AM86" s="85"/>
      <c r="AN86" s="85"/>
    </row>
    <row r="87" spans="1:40" ht="45" x14ac:dyDescent="0.2">
      <c r="A87" s="75">
        <v>5</v>
      </c>
      <c r="B87" s="111" t="s">
        <v>194</v>
      </c>
      <c r="C87" s="110"/>
      <c r="D87" s="109">
        <f t="shared" si="31"/>
        <v>0</v>
      </c>
      <c r="E87" s="109">
        <f t="shared" si="31"/>
        <v>0</v>
      </c>
      <c r="F87" s="109">
        <f t="shared" si="31"/>
        <v>0</v>
      </c>
    </row>
    <row r="88" spans="1:40" x14ac:dyDescent="0.2">
      <c r="A88" s="74">
        <v>6</v>
      </c>
      <c r="B88" s="50" t="s">
        <v>54</v>
      </c>
      <c r="C88" s="110"/>
      <c r="D88" s="109">
        <f t="shared" si="31"/>
        <v>0</v>
      </c>
      <c r="E88" s="109">
        <f t="shared" si="31"/>
        <v>0</v>
      </c>
      <c r="F88" s="109">
        <f t="shared" si="31"/>
        <v>0</v>
      </c>
    </row>
    <row r="89" spans="1:40" s="84" customFormat="1" ht="45" x14ac:dyDescent="0.2">
      <c r="A89" s="75">
        <v>7</v>
      </c>
      <c r="B89" s="112" t="s">
        <v>195</v>
      </c>
      <c r="C89" s="110"/>
      <c r="D89" s="109">
        <f>D92</f>
        <v>17265.86</v>
      </c>
      <c r="E89" s="109">
        <f>E92</f>
        <v>8632.9349999999995</v>
      </c>
      <c r="F89" s="109">
        <f>F92</f>
        <v>12949.4025</v>
      </c>
      <c r="G89" s="47"/>
      <c r="H89" s="47"/>
      <c r="I89" s="47"/>
      <c r="J89" s="47"/>
      <c r="K89" s="47"/>
      <c r="AH89" s="85"/>
      <c r="AI89" s="85"/>
      <c r="AJ89" s="85"/>
      <c r="AK89" s="85"/>
      <c r="AL89" s="85"/>
      <c r="AM89" s="85"/>
      <c r="AN89" s="85"/>
    </row>
    <row r="90" spans="1:40" x14ac:dyDescent="0.2">
      <c r="A90" s="74">
        <v>8</v>
      </c>
      <c r="B90" s="50" t="s">
        <v>51</v>
      </c>
      <c r="C90" s="110"/>
      <c r="D90" s="109">
        <f t="shared" ref="D90:F94" si="33">D102+D108+D114+D120+D131</f>
        <v>0</v>
      </c>
      <c r="E90" s="109">
        <f t="shared" si="33"/>
        <v>0</v>
      </c>
      <c r="F90" s="109">
        <f t="shared" si="33"/>
        <v>0</v>
      </c>
    </row>
    <row r="91" spans="1:40" x14ac:dyDescent="0.2">
      <c r="A91" s="75">
        <v>9</v>
      </c>
      <c r="B91" s="50" t="s">
        <v>52</v>
      </c>
      <c r="C91" s="110"/>
      <c r="D91" s="109">
        <f t="shared" si="33"/>
        <v>0</v>
      </c>
      <c r="E91" s="109">
        <f t="shared" si="33"/>
        <v>0</v>
      </c>
      <c r="F91" s="109">
        <f t="shared" si="33"/>
        <v>0</v>
      </c>
    </row>
    <row r="92" spans="1:40" s="84" customFormat="1" x14ac:dyDescent="0.2">
      <c r="A92" s="74">
        <v>10</v>
      </c>
      <c r="B92" s="50" t="s">
        <v>53</v>
      </c>
      <c r="C92" s="110"/>
      <c r="D92" s="109">
        <f>G16</f>
        <v>17265.86</v>
      </c>
      <c r="E92" s="109">
        <f t="shared" ref="E92:F92" si="34">E104+E110+E116+E122+E128+E131</f>
        <v>8632.9349999999995</v>
      </c>
      <c r="F92" s="109">
        <f t="shared" si="34"/>
        <v>12949.4025</v>
      </c>
      <c r="G92" s="47"/>
      <c r="H92" s="47"/>
      <c r="I92" s="47"/>
      <c r="J92" s="47"/>
      <c r="K92" s="47"/>
      <c r="AH92" s="85"/>
      <c r="AI92" s="85"/>
      <c r="AJ92" s="85"/>
      <c r="AK92" s="85"/>
      <c r="AL92" s="85"/>
      <c r="AM92" s="85"/>
      <c r="AN92" s="85"/>
    </row>
    <row r="93" spans="1:40" ht="45" x14ac:dyDescent="0.2">
      <c r="A93" s="75">
        <v>11</v>
      </c>
      <c r="B93" s="111" t="s">
        <v>194</v>
      </c>
      <c r="C93" s="110"/>
      <c r="D93" s="109">
        <f t="shared" si="33"/>
        <v>0</v>
      </c>
      <c r="E93" s="109">
        <f t="shared" si="33"/>
        <v>0</v>
      </c>
      <c r="F93" s="109">
        <f t="shared" si="33"/>
        <v>0</v>
      </c>
    </row>
    <row r="94" spans="1:40" x14ac:dyDescent="0.2">
      <c r="A94" s="74">
        <v>12</v>
      </c>
      <c r="B94" s="50" t="s">
        <v>54</v>
      </c>
      <c r="C94" s="110"/>
      <c r="D94" s="109">
        <f t="shared" si="33"/>
        <v>0</v>
      </c>
      <c r="E94" s="109">
        <f t="shared" si="33"/>
        <v>0</v>
      </c>
      <c r="F94" s="109">
        <f t="shared" si="33"/>
        <v>0</v>
      </c>
    </row>
    <row r="95" spans="1:40" s="84" customFormat="1" ht="165" x14ac:dyDescent="0.2">
      <c r="A95" s="75">
        <v>13</v>
      </c>
      <c r="B95" s="113" t="s">
        <v>203</v>
      </c>
      <c r="C95" s="114" t="s">
        <v>196</v>
      </c>
      <c r="D95" s="60">
        <v>0</v>
      </c>
      <c r="E95" s="60">
        <f>E96+E97+E98+E99+E100</f>
        <v>0</v>
      </c>
      <c r="F95" s="60">
        <f>F96+F97+F98+F99+F100</f>
        <v>0</v>
      </c>
      <c r="G95" s="47"/>
      <c r="H95" s="47"/>
      <c r="I95" s="47"/>
      <c r="J95" s="47"/>
      <c r="K95" s="47"/>
      <c r="AH95" s="85"/>
      <c r="AI95" s="85"/>
      <c r="AJ95" s="85"/>
      <c r="AK95" s="85"/>
      <c r="AL95" s="85"/>
      <c r="AM95" s="85"/>
      <c r="AN95" s="85"/>
    </row>
    <row r="96" spans="1:40" x14ac:dyDescent="0.2">
      <c r="A96" s="74">
        <v>14</v>
      </c>
      <c r="B96" s="50" t="s">
        <v>51</v>
      </c>
      <c r="C96" s="76"/>
      <c r="D96" s="74">
        <v>0</v>
      </c>
      <c r="E96" s="74">
        <v>0</v>
      </c>
      <c r="F96" s="74">
        <v>0</v>
      </c>
    </row>
    <row r="97" spans="1:40" x14ac:dyDescent="0.2">
      <c r="A97" s="75">
        <v>15</v>
      </c>
      <c r="B97" s="50" t="s">
        <v>52</v>
      </c>
      <c r="C97" s="76"/>
      <c r="D97" s="74">
        <v>0</v>
      </c>
      <c r="E97" s="74">
        <v>0</v>
      </c>
      <c r="F97" s="74">
        <v>0</v>
      </c>
    </row>
    <row r="98" spans="1:40" s="84" customFormat="1" x14ac:dyDescent="0.2">
      <c r="A98" s="74">
        <v>16</v>
      </c>
      <c r="B98" s="50" t="s">
        <v>53</v>
      </c>
      <c r="C98" s="76"/>
      <c r="D98" s="60">
        <f>G27</f>
        <v>0</v>
      </c>
      <c r="E98" s="60">
        <v>0</v>
      </c>
      <c r="F98" s="109">
        <v>0</v>
      </c>
      <c r="G98" s="47"/>
      <c r="H98" s="47"/>
      <c r="I98" s="47"/>
      <c r="J98" s="47"/>
      <c r="K98" s="47"/>
      <c r="AH98" s="85"/>
      <c r="AI98" s="85"/>
      <c r="AJ98" s="85"/>
      <c r="AK98" s="85"/>
      <c r="AL98" s="85"/>
      <c r="AM98" s="85"/>
      <c r="AN98" s="85"/>
    </row>
    <row r="99" spans="1:40" ht="45" x14ac:dyDescent="0.2">
      <c r="A99" s="75">
        <v>17</v>
      </c>
      <c r="B99" s="115" t="s">
        <v>194</v>
      </c>
      <c r="C99" s="76"/>
      <c r="D99" s="74">
        <v>0</v>
      </c>
      <c r="E99" s="74">
        <v>0</v>
      </c>
      <c r="F99" s="74">
        <v>0</v>
      </c>
    </row>
    <row r="100" spans="1:40" x14ac:dyDescent="0.2">
      <c r="A100" s="74">
        <v>18</v>
      </c>
      <c r="B100" s="50" t="s">
        <v>54</v>
      </c>
      <c r="C100" s="76"/>
      <c r="D100" s="74">
        <v>0</v>
      </c>
      <c r="E100" s="74">
        <v>0</v>
      </c>
      <c r="F100" s="74">
        <v>0</v>
      </c>
    </row>
    <row r="101" spans="1:40" s="84" customFormat="1" ht="165" x14ac:dyDescent="0.2">
      <c r="A101" s="75">
        <v>19</v>
      </c>
      <c r="B101" s="113" t="s">
        <v>201</v>
      </c>
      <c r="C101" s="114" t="s">
        <v>197</v>
      </c>
      <c r="D101" s="60">
        <f>D102+D103+D104+D105+D106</f>
        <v>3932.39</v>
      </c>
      <c r="E101" s="60">
        <f>E102+E103+E104+E105+E106</f>
        <v>1966.1949999999999</v>
      </c>
      <c r="F101" s="60">
        <f>F102+F103+F104+F105+F106</f>
        <v>2949.2925</v>
      </c>
      <c r="G101" s="47"/>
      <c r="H101" s="47"/>
      <c r="I101" s="47"/>
      <c r="J101" s="47"/>
      <c r="K101" s="47"/>
      <c r="AH101" s="85"/>
      <c r="AI101" s="85"/>
      <c r="AJ101" s="85"/>
      <c r="AK101" s="85"/>
      <c r="AL101" s="85"/>
      <c r="AM101" s="85"/>
      <c r="AN101" s="85"/>
    </row>
    <row r="102" spans="1:40" x14ac:dyDescent="0.2">
      <c r="A102" s="74">
        <v>20</v>
      </c>
      <c r="B102" s="50" t="s">
        <v>51</v>
      </c>
      <c r="C102" s="76"/>
      <c r="D102" s="74">
        <v>0</v>
      </c>
      <c r="E102" s="74">
        <v>0</v>
      </c>
      <c r="F102" s="74">
        <v>0</v>
      </c>
    </row>
    <row r="103" spans="1:40" x14ac:dyDescent="0.2">
      <c r="A103" s="75">
        <v>21</v>
      </c>
      <c r="B103" s="50" t="s">
        <v>52</v>
      </c>
      <c r="C103" s="76"/>
      <c r="D103" s="74">
        <v>0</v>
      </c>
      <c r="E103" s="74">
        <v>0</v>
      </c>
      <c r="F103" s="74">
        <v>0</v>
      </c>
    </row>
    <row r="104" spans="1:40" s="84" customFormat="1" x14ac:dyDescent="0.2">
      <c r="A104" s="74">
        <v>22</v>
      </c>
      <c r="B104" s="50" t="s">
        <v>53</v>
      </c>
      <c r="C104" s="76"/>
      <c r="D104" s="109">
        <f>G35</f>
        <v>3932.39</v>
      </c>
      <c r="E104" s="109">
        <f>D104/12*6</f>
        <v>1966.1949999999999</v>
      </c>
      <c r="F104" s="109">
        <f>D104/12*9</f>
        <v>2949.2925</v>
      </c>
      <c r="G104" s="47"/>
      <c r="H104" s="47"/>
      <c r="I104" s="47"/>
      <c r="J104" s="47"/>
      <c r="K104" s="47"/>
      <c r="AH104" s="85"/>
      <c r="AI104" s="85"/>
      <c r="AJ104" s="85"/>
      <c r="AK104" s="85"/>
      <c r="AL104" s="85"/>
      <c r="AM104" s="85"/>
      <c r="AN104" s="85"/>
    </row>
    <row r="105" spans="1:40" ht="45" x14ac:dyDescent="0.2">
      <c r="A105" s="75">
        <v>23</v>
      </c>
      <c r="B105" s="115" t="s">
        <v>194</v>
      </c>
      <c r="C105" s="76"/>
      <c r="D105" s="74">
        <v>0</v>
      </c>
      <c r="E105" s="74">
        <v>0</v>
      </c>
      <c r="F105" s="74">
        <v>0</v>
      </c>
    </row>
    <row r="106" spans="1:40" x14ac:dyDescent="0.2">
      <c r="A106" s="74">
        <v>24</v>
      </c>
      <c r="B106" s="50" t="s">
        <v>54</v>
      </c>
      <c r="C106" s="76"/>
      <c r="D106" s="74">
        <v>0</v>
      </c>
      <c r="E106" s="74">
        <v>0</v>
      </c>
      <c r="F106" s="74">
        <v>0</v>
      </c>
    </row>
    <row r="107" spans="1:40" s="84" customFormat="1" ht="105" x14ac:dyDescent="0.2">
      <c r="A107" s="74">
        <v>25</v>
      </c>
      <c r="B107" s="113" t="s">
        <v>165</v>
      </c>
      <c r="C107" s="71"/>
      <c r="D107" s="60">
        <f>D108+D109+D110+D111+D112</f>
        <v>1251</v>
      </c>
      <c r="E107" s="60">
        <f>E108+E109+E110+E111+E112</f>
        <v>625.5</v>
      </c>
      <c r="F107" s="60">
        <f>F108+F109+F110+F111+F112</f>
        <v>938.25</v>
      </c>
      <c r="G107" s="47"/>
      <c r="H107" s="47"/>
      <c r="I107" s="47"/>
      <c r="J107" s="47"/>
      <c r="K107" s="47"/>
      <c r="AH107" s="85"/>
      <c r="AI107" s="85"/>
      <c r="AJ107" s="85"/>
      <c r="AK107" s="85"/>
      <c r="AL107" s="85"/>
      <c r="AM107" s="85"/>
      <c r="AN107" s="85"/>
    </row>
    <row r="108" spans="1:40" x14ac:dyDescent="0.2">
      <c r="A108" s="74">
        <v>26</v>
      </c>
      <c r="B108" s="50" t="s">
        <v>51</v>
      </c>
      <c r="C108" s="71"/>
      <c r="D108" s="74">
        <v>0</v>
      </c>
      <c r="E108" s="74">
        <v>0</v>
      </c>
      <c r="F108" s="74">
        <v>0</v>
      </c>
    </row>
    <row r="109" spans="1:40" x14ac:dyDescent="0.2">
      <c r="A109" s="74">
        <v>27</v>
      </c>
      <c r="B109" s="50" t="s">
        <v>52</v>
      </c>
      <c r="C109" s="71"/>
      <c r="D109" s="74">
        <v>0</v>
      </c>
      <c r="E109" s="74">
        <v>0</v>
      </c>
      <c r="F109" s="74">
        <v>0</v>
      </c>
    </row>
    <row r="110" spans="1:40" s="84" customFormat="1" x14ac:dyDescent="0.2">
      <c r="A110" s="74">
        <v>28</v>
      </c>
      <c r="B110" s="50" t="s">
        <v>53</v>
      </c>
      <c r="C110" s="71"/>
      <c r="D110" s="60">
        <f>G43</f>
        <v>1251</v>
      </c>
      <c r="E110" s="74">
        <f>D110/2</f>
        <v>625.5</v>
      </c>
      <c r="F110" s="109">
        <f>D110/12*9</f>
        <v>938.25</v>
      </c>
      <c r="G110" s="47"/>
      <c r="H110" s="47"/>
      <c r="I110" s="47"/>
      <c r="J110" s="47"/>
      <c r="K110" s="47"/>
      <c r="AH110" s="85"/>
      <c r="AI110" s="85"/>
      <c r="AJ110" s="85"/>
      <c r="AK110" s="85"/>
      <c r="AL110" s="85"/>
      <c r="AM110" s="85"/>
      <c r="AN110" s="85"/>
    </row>
    <row r="111" spans="1:40" ht="45" x14ac:dyDescent="0.2">
      <c r="A111" s="74">
        <v>29</v>
      </c>
      <c r="B111" s="115" t="s">
        <v>194</v>
      </c>
      <c r="C111" s="71"/>
      <c r="D111" s="74">
        <v>0</v>
      </c>
      <c r="E111" s="74">
        <v>0</v>
      </c>
      <c r="F111" s="74">
        <v>0</v>
      </c>
    </row>
    <row r="112" spans="1:40" x14ac:dyDescent="0.2">
      <c r="A112" s="74">
        <v>30</v>
      </c>
      <c r="B112" s="50" t="s">
        <v>54</v>
      </c>
      <c r="C112" s="116"/>
      <c r="D112" s="74">
        <v>0</v>
      </c>
      <c r="E112" s="74">
        <v>0</v>
      </c>
      <c r="F112" s="74">
        <v>0</v>
      </c>
    </row>
    <row r="113" spans="1:40" s="84" customFormat="1" ht="90" x14ac:dyDescent="0.2">
      <c r="A113" s="74">
        <v>31</v>
      </c>
      <c r="B113" s="113" t="s">
        <v>198</v>
      </c>
      <c r="C113" s="67"/>
      <c r="D113" s="60">
        <f>D114+D115+D116+D117+D118</f>
        <v>0</v>
      </c>
      <c r="E113" s="60">
        <f>E114+E115+E116+E117+E118</f>
        <v>0</v>
      </c>
      <c r="F113" s="60">
        <f>F114+F115+F116+F117+F118</f>
        <v>0</v>
      </c>
      <c r="G113" s="47"/>
      <c r="H113" s="47"/>
      <c r="I113" s="47"/>
      <c r="J113" s="47"/>
      <c r="K113" s="47"/>
      <c r="AH113" s="85"/>
      <c r="AI113" s="85"/>
      <c r="AJ113" s="85"/>
      <c r="AK113" s="85"/>
      <c r="AL113" s="85"/>
      <c r="AM113" s="85"/>
      <c r="AN113" s="85"/>
    </row>
    <row r="114" spans="1:40" x14ac:dyDescent="0.2">
      <c r="A114" s="74">
        <v>32</v>
      </c>
      <c r="B114" s="50" t="s">
        <v>51</v>
      </c>
      <c r="C114" s="71"/>
      <c r="D114" s="74">
        <v>0</v>
      </c>
      <c r="E114" s="74">
        <v>0</v>
      </c>
      <c r="F114" s="74">
        <v>0</v>
      </c>
    </row>
    <row r="115" spans="1:40" x14ac:dyDescent="0.2">
      <c r="A115" s="74">
        <v>33</v>
      </c>
      <c r="B115" s="50" t="s">
        <v>52</v>
      </c>
      <c r="C115" s="71"/>
      <c r="D115" s="74">
        <v>0</v>
      </c>
      <c r="E115" s="74">
        <v>0</v>
      </c>
      <c r="F115" s="74">
        <v>0</v>
      </c>
    </row>
    <row r="116" spans="1:40" s="84" customFormat="1" x14ac:dyDescent="0.2">
      <c r="A116" s="74">
        <v>34</v>
      </c>
      <c r="B116" s="50" t="s">
        <v>53</v>
      </c>
      <c r="C116" s="71"/>
      <c r="D116" s="109">
        <v>0</v>
      </c>
      <c r="E116" s="117">
        <f>E120</f>
        <v>0</v>
      </c>
      <c r="F116" s="117">
        <f>F120</f>
        <v>0</v>
      </c>
      <c r="G116" s="47"/>
      <c r="H116" s="47"/>
      <c r="I116" s="47"/>
      <c r="J116" s="47"/>
      <c r="K116" s="47"/>
      <c r="AH116" s="85"/>
      <c r="AI116" s="85"/>
      <c r="AJ116" s="85"/>
      <c r="AK116" s="85"/>
      <c r="AL116" s="85"/>
      <c r="AM116" s="85"/>
      <c r="AN116" s="85"/>
    </row>
    <row r="117" spans="1:40" ht="45" x14ac:dyDescent="0.2">
      <c r="A117" s="74">
        <v>35</v>
      </c>
      <c r="B117" s="115" t="s">
        <v>194</v>
      </c>
      <c r="C117" s="71"/>
      <c r="D117" s="74">
        <v>0</v>
      </c>
      <c r="E117" s="74">
        <v>0</v>
      </c>
      <c r="F117" s="74">
        <v>0</v>
      </c>
    </row>
    <row r="118" spans="1:40" x14ac:dyDescent="0.2">
      <c r="A118" s="74">
        <v>36</v>
      </c>
      <c r="B118" s="50" t="s">
        <v>54</v>
      </c>
      <c r="C118" s="71"/>
      <c r="D118" s="74">
        <v>0</v>
      </c>
      <c r="E118" s="74">
        <v>0</v>
      </c>
      <c r="F118" s="74">
        <v>0</v>
      </c>
    </row>
    <row r="119" spans="1:40" s="84" customFormat="1" ht="75" x14ac:dyDescent="0.2">
      <c r="A119" s="74">
        <v>37</v>
      </c>
      <c r="B119" s="112" t="s">
        <v>177</v>
      </c>
      <c r="C119" s="71"/>
      <c r="D119" s="60">
        <f>D120+D121+D122+D123+D124</f>
        <v>875.04</v>
      </c>
      <c r="E119" s="60">
        <f>E120+E121+E122+E123+E124</f>
        <v>437.52</v>
      </c>
      <c r="F119" s="60">
        <f>F120+F121+F122+F123+F124</f>
        <v>656.28</v>
      </c>
      <c r="G119" s="47"/>
      <c r="H119" s="47"/>
      <c r="I119" s="47"/>
      <c r="J119" s="47"/>
      <c r="K119" s="47"/>
      <c r="AH119" s="85"/>
      <c r="AI119" s="85"/>
      <c r="AJ119" s="85"/>
      <c r="AK119" s="85"/>
      <c r="AL119" s="85"/>
      <c r="AM119" s="85"/>
      <c r="AN119" s="85"/>
    </row>
    <row r="120" spans="1:40" x14ac:dyDescent="0.2">
      <c r="A120" s="74">
        <v>38</v>
      </c>
      <c r="B120" s="50" t="s">
        <v>51</v>
      </c>
      <c r="C120" s="71"/>
      <c r="D120" s="74">
        <v>0</v>
      </c>
      <c r="E120" s="74">
        <v>0</v>
      </c>
      <c r="F120" s="74">
        <v>0</v>
      </c>
    </row>
    <row r="121" spans="1:40" x14ac:dyDescent="0.2">
      <c r="A121" s="74">
        <v>39</v>
      </c>
      <c r="B121" s="50" t="s">
        <v>52</v>
      </c>
      <c r="C121" s="71"/>
      <c r="D121" s="74">
        <v>0</v>
      </c>
      <c r="E121" s="74">
        <v>0</v>
      </c>
      <c r="F121" s="74">
        <v>0</v>
      </c>
    </row>
    <row r="122" spans="1:40" s="84" customFormat="1" x14ac:dyDescent="0.2">
      <c r="A122" s="74">
        <v>40</v>
      </c>
      <c r="B122" s="50" t="s">
        <v>53</v>
      </c>
      <c r="C122" s="116"/>
      <c r="D122" s="60">
        <f>G63</f>
        <v>875.04</v>
      </c>
      <c r="E122" s="74">
        <f>D122/2</f>
        <v>437.52</v>
      </c>
      <c r="F122" s="109">
        <f>D122/12*9</f>
        <v>656.28</v>
      </c>
      <c r="G122" s="47"/>
      <c r="H122" s="47"/>
      <c r="I122" s="47"/>
      <c r="J122" s="47"/>
      <c r="K122" s="47"/>
      <c r="AH122" s="85"/>
      <c r="AI122" s="85"/>
      <c r="AJ122" s="85"/>
      <c r="AK122" s="85"/>
      <c r="AL122" s="85"/>
      <c r="AM122" s="85"/>
      <c r="AN122" s="85"/>
    </row>
    <row r="123" spans="1:40" ht="45" x14ac:dyDescent="0.2">
      <c r="A123" s="74">
        <v>41</v>
      </c>
      <c r="B123" s="115" t="s">
        <v>194</v>
      </c>
      <c r="C123" s="116"/>
      <c r="D123" s="91">
        <v>0</v>
      </c>
      <c r="E123" s="91">
        <v>0</v>
      </c>
      <c r="F123" s="91">
        <v>0</v>
      </c>
    </row>
    <row r="124" spans="1:40" x14ac:dyDescent="0.2">
      <c r="A124" s="74">
        <v>42</v>
      </c>
      <c r="B124" s="50" t="s">
        <v>54</v>
      </c>
      <c r="C124" s="67"/>
      <c r="D124" s="91">
        <v>0</v>
      </c>
      <c r="E124" s="91">
        <v>0</v>
      </c>
      <c r="F124" s="91">
        <v>0</v>
      </c>
    </row>
    <row r="125" spans="1:40" s="84" customFormat="1" ht="409.5" x14ac:dyDescent="0.2">
      <c r="A125" s="74">
        <v>43</v>
      </c>
      <c r="B125" s="112" t="s">
        <v>204</v>
      </c>
      <c r="C125" s="118" t="s">
        <v>199</v>
      </c>
      <c r="D125" s="96">
        <f>SUM(D126:D130)</f>
        <v>11207.44</v>
      </c>
      <c r="E125" s="96">
        <f t="shared" ref="E125:F125" si="35">SUM(E126:E130)</f>
        <v>5603.72</v>
      </c>
      <c r="F125" s="96">
        <f t="shared" si="35"/>
        <v>8405.58</v>
      </c>
      <c r="G125" s="47"/>
      <c r="H125" s="47"/>
      <c r="I125" s="47"/>
      <c r="J125" s="47"/>
      <c r="K125" s="73"/>
      <c r="AH125" s="85"/>
      <c r="AI125" s="85"/>
      <c r="AJ125" s="85"/>
      <c r="AK125" s="85"/>
      <c r="AL125" s="85"/>
      <c r="AM125" s="85"/>
      <c r="AN125" s="85"/>
    </row>
    <row r="126" spans="1:40" x14ac:dyDescent="0.2">
      <c r="A126" s="74">
        <v>44</v>
      </c>
      <c r="B126" s="50" t="s">
        <v>51</v>
      </c>
      <c r="C126" s="67"/>
      <c r="D126" s="117">
        <v>0</v>
      </c>
      <c r="E126" s="117">
        <v>0</v>
      </c>
      <c r="F126" s="117">
        <v>0</v>
      </c>
    </row>
    <row r="127" spans="1:40" x14ac:dyDescent="0.2">
      <c r="A127" s="74">
        <v>45</v>
      </c>
      <c r="B127" s="50" t="s">
        <v>52</v>
      </c>
      <c r="C127" s="67"/>
      <c r="D127" s="117">
        <v>0</v>
      </c>
      <c r="E127" s="117">
        <v>0</v>
      </c>
      <c r="F127" s="117">
        <v>0</v>
      </c>
    </row>
    <row r="128" spans="1:40" s="84" customFormat="1" x14ac:dyDescent="0.2">
      <c r="A128" s="74">
        <v>46</v>
      </c>
      <c r="B128" s="50" t="s">
        <v>53</v>
      </c>
      <c r="C128" s="67"/>
      <c r="D128" s="117">
        <f>G69</f>
        <v>11207.44</v>
      </c>
      <c r="E128" s="117">
        <f>D128/12*6</f>
        <v>5603.72</v>
      </c>
      <c r="F128" s="117">
        <f>D128/12*9</f>
        <v>8405.58</v>
      </c>
      <c r="G128" s="47"/>
      <c r="H128" s="47"/>
      <c r="I128" s="47"/>
      <c r="J128" s="47"/>
      <c r="K128" s="47"/>
      <c r="AH128" s="85"/>
      <c r="AI128" s="85"/>
      <c r="AJ128" s="85"/>
      <c r="AK128" s="85"/>
      <c r="AL128" s="85"/>
      <c r="AM128" s="85"/>
      <c r="AN128" s="85"/>
    </row>
    <row r="129" spans="1:6" ht="45" x14ac:dyDescent="0.2">
      <c r="A129" s="74">
        <v>47</v>
      </c>
      <c r="B129" s="115" t="s">
        <v>194</v>
      </c>
      <c r="C129" s="67"/>
      <c r="D129" s="117">
        <v>0</v>
      </c>
      <c r="E129" s="117">
        <v>0</v>
      </c>
      <c r="F129" s="117">
        <v>0</v>
      </c>
    </row>
    <row r="130" spans="1:6" x14ac:dyDescent="0.2">
      <c r="A130" s="67">
        <v>48</v>
      </c>
      <c r="B130" s="50" t="s">
        <v>54</v>
      </c>
      <c r="C130" s="67"/>
      <c r="D130" s="117">
        <v>0</v>
      </c>
      <c r="E130" s="117">
        <v>0</v>
      </c>
      <c r="F130" s="117">
        <v>0</v>
      </c>
    </row>
  </sheetData>
  <autoFilter ref="A16:AF20"/>
  <mergeCells count="23">
    <mergeCell ref="A77:K77"/>
    <mergeCell ref="A78:K78"/>
    <mergeCell ref="A80:A81"/>
    <mergeCell ref="B80:B81"/>
    <mergeCell ref="C80:C81"/>
    <mergeCell ref="D80:F80"/>
    <mergeCell ref="G3:J5"/>
    <mergeCell ref="A8:K8"/>
    <mergeCell ref="A9:K9"/>
    <mergeCell ref="A13:A14"/>
    <mergeCell ref="B13:B14"/>
    <mergeCell ref="C13:C14"/>
    <mergeCell ref="K13:K14"/>
    <mergeCell ref="D13:J13"/>
    <mergeCell ref="A10:K11"/>
    <mergeCell ref="L24:M24"/>
    <mergeCell ref="L25:M25"/>
    <mergeCell ref="A74:K74"/>
    <mergeCell ref="A75:K75"/>
    <mergeCell ref="A76:K76"/>
    <mergeCell ref="L26:M26"/>
    <mergeCell ref="L27:M27"/>
    <mergeCell ref="L29:M29"/>
  </mergeCells>
  <phoneticPr fontId="0" type="noConversion"/>
  <printOptions horizontalCentered="1"/>
  <pageMargins left="0.78740157480314965" right="0.78740157480314965" top="1.1811023622047245" bottom="0.59055118110236227" header="0" footer="0"/>
  <pageSetup paperSize="9" scale="78" firstPageNumber="5" fitToHeight="0" orientation="landscape" r:id="rId1"/>
  <headerFooter differentFirst="1">
    <oddHeader>&amp;C&amp;P</oddHeader>
  </headerFooter>
  <rowBreaks count="1" manualBreakCount="1">
    <brk id="73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4"/>
  <sheetViews>
    <sheetView view="pageBreakPreview" zoomScale="87" zoomScaleNormal="100" zoomScaleSheetLayoutView="87" workbookViewId="0">
      <selection activeCell="B2" sqref="A2:B44"/>
    </sheetView>
  </sheetViews>
  <sheetFormatPr defaultColWidth="9.140625" defaultRowHeight="15.75" x14ac:dyDescent="0.25"/>
  <cols>
    <col min="1" max="1" width="30.8554687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32"/>
      <c r="B2" s="33" t="s">
        <v>141</v>
      </c>
    </row>
    <row r="3" spans="1:4" ht="18.75" x14ac:dyDescent="0.3">
      <c r="A3" s="32"/>
      <c r="B3" s="33" t="s">
        <v>142</v>
      </c>
    </row>
    <row r="4" spans="1:4" ht="18.75" x14ac:dyDescent="0.3">
      <c r="A4" s="32"/>
      <c r="B4" s="33" t="s">
        <v>143</v>
      </c>
    </row>
    <row r="5" spans="1:4" ht="18.75" x14ac:dyDescent="0.3">
      <c r="A5" s="32"/>
      <c r="B5" s="33" t="s">
        <v>144</v>
      </c>
    </row>
    <row r="6" spans="1:4" x14ac:dyDescent="0.25">
      <c r="A6" s="32"/>
      <c r="B6" s="34" t="s">
        <v>36</v>
      </c>
    </row>
    <row r="7" spans="1:4" x14ac:dyDescent="0.25">
      <c r="A7" s="32"/>
      <c r="B7" s="34" t="s">
        <v>37</v>
      </c>
    </row>
    <row r="8" spans="1:4" x14ac:dyDescent="0.25">
      <c r="A8" s="32"/>
      <c r="B8" s="34" t="s">
        <v>38</v>
      </c>
    </row>
    <row r="9" spans="1:4" x14ac:dyDescent="0.25">
      <c r="A9" s="35"/>
      <c r="B9" s="36"/>
      <c r="C9" s="6"/>
      <c r="D9" s="6"/>
    </row>
    <row r="10" spans="1:4" x14ac:dyDescent="0.25">
      <c r="A10" s="139" t="s">
        <v>99</v>
      </c>
      <c r="B10" s="139"/>
      <c r="C10" s="11"/>
      <c r="D10" s="6"/>
    </row>
    <row r="11" spans="1:4" x14ac:dyDescent="0.25">
      <c r="A11" s="139" t="s">
        <v>100</v>
      </c>
      <c r="B11" s="139"/>
      <c r="C11" s="11"/>
      <c r="D11" s="6"/>
    </row>
    <row r="12" spans="1:4" x14ac:dyDescent="0.25">
      <c r="A12" s="139" t="s">
        <v>101</v>
      </c>
      <c r="B12" s="139"/>
      <c r="C12" s="11"/>
      <c r="D12" s="6"/>
    </row>
    <row r="13" spans="1:4" x14ac:dyDescent="0.25">
      <c r="A13" s="37" t="s">
        <v>102</v>
      </c>
      <c r="B13" s="37"/>
      <c r="C13" s="11"/>
      <c r="D13" s="6"/>
    </row>
    <row r="14" spans="1:4" x14ac:dyDescent="0.25">
      <c r="A14" s="139" t="s">
        <v>40</v>
      </c>
      <c r="B14" s="139"/>
      <c r="C14" s="6"/>
      <c r="D14" s="6"/>
    </row>
    <row r="15" spans="1:4" ht="16.5" thickBot="1" x14ac:dyDescent="0.3">
      <c r="A15" s="35"/>
      <c r="B15" s="32"/>
      <c r="C15" s="6"/>
      <c r="D15" s="6"/>
    </row>
    <row r="16" spans="1:4" ht="66" customHeight="1" x14ac:dyDescent="0.25">
      <c r="A16" s="38" t="s">
        <v>103</v>
      </c>
      <c r="B16" s="39" t="s">
        <v>155</v>
      </c>
      <c r="C16" s="6"/>
      <c r="D16" s="6"/>
    </row>
    <row r="17" spans="1:4" ht="137.25" customHeight="1" x14ac:dyDescent="0.25">
      <c r="A17" s="40" t="s">
        <v>104</v>
      </c>
      <c r="B17" s="41" t="s">
        <v>153</v>
      </c>
      <c r="C17" s="6"/>
      <c r="D17" s="6"/>
    </row>
    <row r="18" spans="1:4" ht="105.75" customHeight="1" x14ac:dyDescent="0.25">
      <c r="A18" s="40" t="s">
        <v>105</v>
      </c>
      <c r="B18" s="41" t="s">
        <v>154</v>
      </c>
      <c r="C18" s="6"/>
      <c r="D18" s="6"/>
    </row>
    <row r="19" spans="1:4" ht="94.5" customHeight="1" thickBot="1" x14ac:dyDescent="0.3">
      <c r="A19" s="42" t="s">
        <v>107</v>
      </c>
      <c r="B19" s="43" t="s">
        <v>109</v>
      </c>
      <c r="C19" s="6"/>
      <c r="D19" s="6"/>
    </row>
    <row r="20" spans="1:4" ht="75" customHeight="1" x14ac:dyDescent="0.25">
      <c r="A20" s="44"/>
      <c r="B20" s="44"/>
    </row>
    <row r="21" spans="1:4" ht="18.75" x14ac:dyDescent="0.3">
      <c r="A21" s="45" t="s">
        <v>111</v>
      </c>
      <c r="B21" s="44"/>
    </row>
    <row r="22" spans="1:4" x14ac:dyDescent="0.25">
      <c r="A22" s="44"/>
      <c r="B22" s="44"/>
    </row>
    <row r="23" spans="1:4" x14ac:dyDescent="0.25">
      <c r="A23" s="44"/>
      <c r="B23" s="44"/>
    </row>
    <row r="24" spans="1:4" x14ac:dyDescent="0.25">
      <c r="A24" s="44"/>
      <c r="B24" s="44"/>
    </row>
    <row r="25" spans="1:4" x14ac:dyDescent="0.25">
      <c r="A25" s="44"/>
      <c r="B25" s="44"/>
    </row>
    <row r="26" spans="1:4" x14ac:dyDescent="0.25">
      <c r="A26" s="44"/>
      <c r="B26" s="44"/>
    </row>
    <row r="27" spans="1:4" x14ac:dyDescent="0.25">
      <c r="A27" s="44"/>
      <c r="B27" s="44"/>
    </row>
    <row r="28" spans="1:4" x14ac:dyDescent="0.25">
      <c r="A28" s="44"/>
      <c r="B28" s="44"/>
    </row>
    <row r="29" spans="1:4" x14ac:dyDescent="0.25">
      <c r="A29" s="44"/>
      <c r="B29" s="44"/>
    </row>
    <row r="30" spans="1:4" x14ac:dyDescent="0.25">
      <c r="A30" s="44"/>
      <c r="B30" s="44"/>
    </row>
    <row r="31" spans="1:4" x14ac:dyDescent="0.25">
      <c r="A31" s="44"/>
      <c r="B31" s="44"/>
    </row>
    <row r="32" spans="1:4" x14ac:dyDescent="0.25">
      <c r="A32" s="44"/>
      <c r="B32" s="44"/>
    </row>
    <row r="33" spans="1:2" x14ac:dyDescent="0.25">
      <c r="A33" s="44"/>
      <c r="B33" s="44"/>
    </row>
    <row r="34" spans="1:2" x14ac:dyDescent="0.25">
      <c r="A34" s="44"/>
      <c r="B34" s="44"/>
    </row>
    <row r="35" spans="1:2" x14ac:dyDescent="0.25">
      <c r="A35" s="44"/>
      <c r="B35" s="44"/>
    </row>
    <row r="36" spans="1:2" x14ac:dyDescent="0.25">
      <c r="A36" s="44"/>
      <c r="B36" s="44"/>
    </row>
    <row r="37" spans="1:2" x14ac:dyDescent="0.25">
      <c r="A37" s="44"/>
      <c r="B37" s="44"/>
    </row>
    <row r="38" spans="1:2" x14ac:dyDescent="0.25">
      <c r="A38" s="44"/>
      <c r="B38" s="44"/>
    </row>
    <row r="39" spans="1:2" x14ac:dyDescent="0.25">
      <c r="A39" s="44"/>
      <c r="B39" s="44"/>
    </row>
    <row r="40" spans="1:2" x14ac:dyDescent="0.25">
      <c r="A40" s="44"/>
      <c r="B40" s="44"/>
    </row>
    <row r="41" spans="1:2" x14ac:dyDescent="0.25">
      <c r="A41" s="44"/>
      <c r="B41" s="44"/>
    </row>
    <row r="42" spans="1:2" x14ac:dyDescent="0.25">
      <c r="A42" s="44"/>
      <c r="B42" s="44"/>
    </row>
    <row r="43" spans="1:2" x14ac:dyDescent="0.25">
      <c r="A43" s="44"/>
      <c r="B43" s="44"/>
    </row>
    <row r="44" spans="1:2" x14ac:dyDescent="0.25">
      <c r="A44" s="44"/>
      <c r="B44" s="44"/>
    </row>
  </sheetData>
  <mergeCells count="4">
    <mergeCell ref="A10:B10"/>
    <mergeCell ref="A11:B11"/>
    <mergeCell ref="A12:B12"/>
    <mergeCell ref="A14:B14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topLeftCell="A7" workbookViewId="0">
      <selection activeCell="F27" sqref="F27"/>
    </sheetView>
  </sheetViews>
  <sheetFormatPr defaultColWidth="9.140625" defaultRowHeight="15.75" x14ac:dyDescent="0.25"/>
  <cols>
    <col min="1" max="1" width="8.5703125" style="6" customWidth="1"/>
    <col min="2" max="2" width="19" style="6" customWidth="1"/>
    <col min="3" max="3" width="13.140625" style="6" customWidth="1"/>
    <col min="4" max="4" width="10.42578125" style="6" customWidth="1"/>
    <col min="5" max="5" width="10.140625" style="6" customWidth="1"/>
    <col min="6" max="6" width="14.140625" style="6" customWidth="1"/>
    <col min="7" max="7" width="7.7109375" style="6" customWidth="1"/>
    <col min="8" max="9" width="8" style="6" customWidth="1"/>
    <col min="10" max="10" width="7.42578125" style="6" customWidth="1"/>
    <col min="11" max="11" width="8.5703125" style="6" customWidth="1"/>
    <col min="12" max="12" width="7.5703125" style="6" customWidth="1"/>
    <col min="13" max="13" width="6.85546875" style="6" customWidth="1"/>
    <col min="14" max="15" width="7" style="6" customWidth="1"/>
    <col min="16" max="16384" width="9.140625" style="6"/>
  </cols>
  <sheetData>
    <row r="2" spans="1:15" ht="18.75" x14ac:dyDescent="0.3">
      <c r="J2" s="31" t="s">
        <v>98</v>
      </c>
    </row>
    <row r="3" spans="1:15" ht="18.75" x14ac:dyDescent="0.3">
      <c r="J3" s="31" t="s">
        <v>139</v>
      </c>
    </row>
    <row r="4" spans="1:15" ht="18.75" x14ac:dyDescent="0.3">
      <c r="J4" s="31" t="s">
        <v>37</v>
      </c>
    </row>
    <row r="5" spans="1:15" ht="18.75" x14ac:dyDescent="0.3">
      <c r="J5" s="31" t="s">
        <v>145</v>
      </c>
    </row>
    <row r="6" spans="1:15" x14ac:dyDescent="0.25">
      <c r="O6" s="29" t="s">
        <v>36</v>
      </c>
    </row>
    <row r="7" spans="1:15" x14ac:dyDescent="0.25">
      <c r="O7" s="29" t="s">
        <v>37</v>
      </c>
    </row>
    <row r="8" spans="1:15" x14ac:dyDescent="0.25">
      <c r="O8" s="29" t="s">
        <v>38</v>
      </c>
    </row>
    <row r="9" spans="1:15" x14ac:dyDescent="0.25">
      <c r="A9" s="7"/>
    </row>
    <row r="10" spans="1:15" x14ac:dyDescent="0.25">
      <c r="G10" s="10" t="s">
        <v>59</v>
      </c>
    </row>
    <row r="11" spans="1:15" x14ac:dyDescent="0.25">
      <c r="G11" s="10" t="s">
        <v>60</v>
      </c>
    </row>
    <row r="12" spans="1:15" x14ac:dyDescent="0.25">
      <c r="G12" s="10" t="s">
        <v>41</v>
      </c>
    </row>
    <row r="13" spans="1:15" x14ac:dyDescent="0.25">
      <c r="G13" s="10" t="s">
        <v>39</v>
      </c>
    </row>
    <row r="14" spans="1:15" x14ac:dyDescent="0.25">
      <c r="G14" s="10" t="s">
        <v>40</v>
      </c>
    </row>
    <row r="15" spans="1:15" x14ac:dyDescent="0.25">
      <c r="A15" s="7"/>
    </row>
    <row r="16" spans="1:15" ht="45.75" customHeight="1" x14ac:dyDescent="0.25">
      <c r="A16" s="140" t="s">
        <v>146</v>
      </c>
      <c r="B16" s="140" t="s">
        <v>61</v>
      </c>
      <c r="C16" s="140" t="s">
        <v>62</v>
      </c>
      <c r="D16" s="140" t="s">
        <v>63</v>
      </c>
      <c r="E16" s="140" t="s">
        <v>64</v>
      </c>
      <c r="F16" s="140"/>
      <c r="G16" s="140" t="s">
        <v>65</v>
      </c>
      <c r="H16" s="140"/>
      <c r="I16" s="140" t="s">
        <v>66</v>
      </c>
      <c r="J16" s="140"/>
      <c r="K16" s="140"/>
      <c r="L16" s="140"/>
      <c r="M16" s="140"/>
      <c r="N16" s="140"/>
      <c r="O16" s="140"/>
    </row>
    <row r="17" spans="1:15" ht="24" customHeight="1" x14ac:dyDescent="0.25">
      <c r="A17" s="140"/>
      <c r="B17" s="140"/>
      <c r="C17" s="140"/>
      <c r="D17" s="140"/>
      <c r="E17" s="140" t="s">
        <v>67</v>
      </c>
      <c r="F17" s="140" t="s">
        <v>68</v>
      </c>
      <c r="G17" s="140" t="s">
        <v>69</v>
      </c>
      <c r="H17" s="140" t="s">
        <v>70</v>
      </c>
      <c r="I17" s="140" t="s">
        <v>71</v>
      </c>
      <c r="J17" s="18" t="s">
        <v>72</v>
      </c>
      <c r="K17" s="18" t="s">
        <v>74</v>
      </c>
      <c r="L17" s="18" t="s">
        <v>76</v>
      </c>
      <c r="M17" s="140" t="s">
        <v>147</v>
      </c>
      <c r="N17" s="140" t="s">
        <v>148</v>
      </c>
      <c r="O17" s="140" t="s">
        <v>149</v>
      </c>
    </row>
    <row r="18" spans="1:15" ht="95.25" customHeight="1" x14ac:dyDescent="0.25">
      <c r="A18" s="140"/>
      <c r="B18" s="140"/>
      <c r="C18" s="140"/>
      <c r="D18" s="140"/>
      <c r="E18" s="140"/>
      <c r="F18" s="140"/>
      <c r="G18" s="140"/>
      <c r="H18" s="140"/>
      <c r="I18" s="140"/>
      <c r="J18" s="18" t="s">
        <v>73</v>
      </c>
      <c r="K18" s="18" t="s">
        <v>75</v>
      </c>
      <c r="L18" s="18" t="s">
        <v>77</v>
      </c>
      <c r="M18" s="140"/>
      <c r="N18" s="140"/>
      <c r="O18" s="140"/>
    </row>
    <row r="19" spans="1:1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</row>
    <row r="20" spans="1:15" ht="80.25" customHeight="1" x14ac:dyDescent="0.25">
      <c r="A20" s="19"/>
      <c r="B20" s="19" t="s">
        <v>78</v>
      </c>
      <c r="C20" s="19" t="s">
        <v>79</v>
      </c>
      <c r="D20" s="19" t="s">
        <v>140</v>
      </c>
      <c r="E20" s="19"/>
      <c r="F20" s="19"/>
      <c r="G20" s="18" t="s">
        <v>80</v>
      </c>
      <c r="H20" s="18" t="s">
        <v>56</v>
      </c>
      <c r="I20" s="19"/>
      <c r="J20" s="19"/>
      <c r="K20" s="19"/>
      <c r="L20" s="19"/>
      <c r="M20" s="19"/>
      <c r="N20" s="19"/>
      <c r="O20" s="19"/>
    </row>
    <row r="21" spans="1:15" ht="32.25" customHeight="1" x14ac:dyDescent="0.25">
      <c r="A21" s="19"/>
      <c r="B21" s="24" t="s">
        <v>81</v>
      </c>
      <c r="C21" s="24" t="s">
        <v>79</v>
      </c>
      <c r="D21" s="24"/>
      <c r="E21" s="25">
        <v>38820.160000000003</v>
      </c>
      <c r="F21" s="25">
        <v>87430</v>
      </c>
      <c r="G21" s="24"/>
      <c r="H21" s="24"/>
      <c r="I21" s="25">
        <f>SUM(J21:O21)</f>
        <v>43715</v>
      </c>
      <c r="J21" s="25">
        <v>0</v>
      </c>
      <c r="K21" s="25">
        <v>43715</v>
      </c>
      <c r="L21" s="24"/>
      <c r="M21" s="24"/>
      <c r="N21" s="24"/>
      <c r="O21" s="24"/>
    </row>
    <row r="22" spans="1:15" ht="17.25" customHeight="1" x14ac:dyDescent="0.25">
      <c r="A22" s="19"/>
      <c r="B22" s="19" t="s">
        <v>51</v>
      </c>
      <c r="C22" s="19"/>
      <c r="D22" s="19"/>
      <c r="E22" s="19"/>
      <c r="F22" s="19"/>
      <c r="G22" s="19"/>
      <c r="H22" s="19"/>
      <c r="I22" s="18">
        <f t="shared" ref="I22:I59" si="0">SUM(J22:O22)</f>
        <v>0</v>
      </c>
      <c r="J22" s="19"/>
      <c r="K22" s="19"/>
      <c r="L22" s="19"/>
      <c r="M22" s="19"/>
      <c r="N22" s="19"/>
      <c r="O22" s="19"/>
    </row>
    <row r="23" spans="1:15" ht="19.5" customHeight="1" x14ac:dyDescent="0.25">
      <c r="A23" s="19"/>
      <c r="B23" s="19" t="s">
        <v>52</v>
      </c>
      <c r="C23" s="19"/>
      <c r="D23" s="19"/>
      <c r="E23" s="19"/>
      <c r="F23" s="19"/>
      <c r="G23" s="19"/>
      <c r="H23" s="19"/>
      <c r="I23" s="18">
        <f t="shared" si="0"/>
        <v>0</v>
      </c>
      <c r="J23" s="19"/>
      <c r="K23" s="19"/>
      <c r="L23" s="19"/>
      <c r="M23" s="19"/>
      <c r="N23" s="19"/>
      <c r="O23" s="19"/>
    </row>
    <row r="24" spans="1:15" ht="21" customHeight="1" x14ac:dyDescent="0.25">
      <c r="A24" s="19"/>
      <c r="B24" s="19" t="s">
        <v>53</v>
      </c>
      <c r="C24" s="19"/>
      <c r="D24" s="19"/>
      <c r="E24" s="18">
        <v>19410.080000000002</v>
      </c>
      <c r="F24" s="18">
        <v>43715</v>
      </c>
      <c r="G24" s="19"/>
      <c r="H24" s="19"/>
      <c r="I24" s="18">
        <f t="shared" si="0"/>
        <v>43715</v>
      </c>
      <c r="J24" s="18">
        <v>0</v>
      </c>
      <c r="K24" s="18">
        <v>43715</v>
      </c>
      <c r="L24" s="19"/>
      <c r="M24" s="19"/>
      <c r="N24" s="19"/>
      <c r="O24" s="19"/>
    </row>
    <row r="25" spans="1:15" ht="20.25" customHeight="1" x14ac:dyDescent="0.25">
      <c r="A25" s="19"/>
      <c r="B25" s="19" t="s">
        <v>54</v>
      </c>
      <c r="C25" s="19"/>
      <c r="D25" s="19"/>
      <c r="E25" s="19"/>
      <c r="F25" s="19"/>
      <c r="G25" s="19"/>
      <c r="H25" s="19"/>
      <c r="I25" s="18">
        <f t="shared" si="0"/>
        <v>0</v>
      </c>
      <c r="J25" s="19"/>
      <c r="K25" s="19"/>
      <c r="L25" s="19"/>
      <c r="M25" s="19"/>
      <c r="N25" s="19"/>
      <c r="O25" s="19"/>
    </row>
    <row r="26" spans="1:15" ht="37.5" customHeight="1" x14ac:dyDescent="0.25">
      <c r="A26" s="19"/>
      <c r="B26" s="19" t="s">
        <v>82</v>
      </c>
      <c r="C26" s="19" t="s">
        <v>83</v>
      </c>
      <c r="D26" s="19" t="s">
        <v>140</v>
      </c>
      <c r="E26" s="19"/>
      <c r="F26" s="19"/>
      <c r="G26" s="19"/>
      <c r="H26" s="19"/>
      <c r="I26" s="18">
        <f t="shared" si="0"/>
        <v>0</v>
      </c>
      <c r="J26" s="19"/>
      <c r="K26" s="19"/>
      <c r="L26" s="19"/>
      <c r="M26" s="19"/>
      <c r="N26" s="19"/>
      <c r="O26" s="19"/>
    </row>
    <row r="27" spans="1:15" ht="33.75" customHeight="1" x14ac:dyDescent="0.25">
      <c r="A27" s="19"/>
      <c r="B27" s="24" t="s">
        <v>84</v>
      </c>
      <c r="C27" s="24"/>
      <c r="D27" s="24"/>
      <c r="E27" s="25">
        <v>26035</v>
      </c>
      <c r="F27" s="25">
        <v>26035</v>
      </c>
      <c r="G27" s="25" t="s">
        <v>55</v>
      </c>
      <c r="H27" s="25" t="s">
        <v>55</v>
      </c>
      <c r="I27" s="25">
        <f t="shared" si="0"/>
        <v>26035</v>
      </c>
      <c r="J27" s="28">
        <v>5601.6</v>
      </c>
      <c r="K27" s="28">
        <v>20433.400000000001</v>
      </c>
      <c r="L27" s="24"/>
      <c r="M27" s="24"/>
      <c r="N27" s="24"/>
      <c r="O27" s="24"/>
    </row>
    <row r="28" spans="1:15" ht="32.25" customHeight="1" x14ac:dyDescent="0.25">
      <c r="A28" s="19"/>
      <c r="B28" s="19" t="s">
        <v>51</v>
      </c>
      <c r="C28" s="19"/>
      <c r="D28" s="19"/>
      <c r="E28" s="19"/>
      <c r="F28" s="19"/>
      <c r="G28" s="19"/>
      <c r="H28" s="19"/>
      <c r="I28" s="18">
        <f t="shared" si="0"/>
        <v>0</v>
      </c>
      <c r="J28" s="19"/>
      <c r="K28" s="19"/>
      <c r="L28" s="19"/>
      <c r="M28" s="19"/>
      <c r="N28" s="19"/>
      <c r="O28" s="19"/>
    </row>
    <row r="29" spans="1:15" ht="21" customHeight="1" x14ac:dyDescent="0.25">
      <c r="A29" s="19"/>
      <c r="B29" s="19" t="s">
        <v>52</v>
      </c>
      <c r="C29" s="19"/>
      <c r="D29" s="19"/>
      <c r="E29" s="19"/>
      <c r="F29" s="19"/>
      <c r="G29" s="19"/>
      <c r="H29" s="19"/>
      <c r="I29" s="18">
        <f t="shared" si="0"/>
        <v>0</v>
      </c>
      <c r="J29" s="19"/>
      <c r="K29" s="19"/>
      <c r="L29" s="19"/>
      <c r="M29" s="19"/>
      <c r="N29" s="19"/>
      <c r="O29" s="19"/>
    </row>
    <row r="30" spans="1:15" ht="21" customHeight="1" x14ac:dyDescent="0.25">
      <c r="A30" s="19"/>
      <c r="B30" s="19" t="s">
        <v>53</v>
      </c>
      <c r="C30" s="19"/>
      <c r="D30" s="19"/>
      <c r="E30" s="18">
        <v>26035</v>
      </c>
      <c r="F30" s="18">
        <v>26035</v>
      </c>
      <c r="G30" s="18" t="s">
        <v>55</v>
      </c>
      <c r="H30" s="18" t="s">
        <v>55</v>
      </c>
      <c r="I30" s="18">
        <f t="shared" si="0"/>
        <v>26035</v>
      </c>
      <c r="J30" s="18">
        <v>5601.6</v>
      </c>
      <c r="K30" s="19">
        <v>20433.400000000001</v>
      </c>
      <c r="L30" s="19"/>
      <c r="M30" s="19"/>
      <c r="N30" s="19"/>
      <c r="O30" s="19"/>
    </row>
    <row r="31" spans="1:15" ht="22.5" customHeight="1" x14ac:dyDescent="0.25">
      <c r="A31" s="19"/>
      <c r="B31" s="19" t="s">
        <v>54</v>
      </c>
      <c r="C31" s="19"/>
      <c r="D31" s="19"/>
      <c r="E31" s="19"/>
      <c r="F31" s="19"/>
      <c r="G31" s="19"/>
      <c r="H31" s="19"/>
      <c r="I31" s="18">
        <f t="shared" si="0"/>
        <v>0</v>
      </c>
      <c r="J31" s="19"/>
      <c r="K31" s="19"/>
      <c r="L31" s="19"/>
      <c r="M31" s="19"/>
      <c r="N31" s="19"/>
      <c r="O31" s="19"/>
    </row>
    <row r="32" spans="1:15" ht="54" customHeight="1" x14ac:dyDescent="0.25">
      <c r="A32" s="19"/>
      <c r="B32" s="19" t="s">
        <v>85</v>
      </c>
      <c r="C32" s="19" t="s">
        <v>86</v>
      </c>
      <c r="D32" s="19" t="s">
        <v>140</v>
      </c>
      <c r="E32" s="19"/>
      <c r="F32" s="19"/>
      <c r="G32" s="19"/>
      <c r="H32" s="19"/>
      <c r="I32" s="18">
        <f t="shared" si="0"/>
        <v>0</v>
      </c>
      <c r="J32" s="19"/>
      <c r="K32" s="19"/>
      <c r="L32" s="19"/>
      <c r="M32" s="19"/>
      <c r="N32" s="19"/>
      <c r="O32" s="19"/>
    </row>
    <row r="33" spans="1:15" ht="33" customHeight="1" x14ac:dyDescent="0.25">
      <c r="A33" s="19"/>
      <c r="B33" s="24" t="s">
        <v>87</v>
      </c>
      <c r="C33" s="24"/>
      <c r="D33" s="24"/>
      <c r="E33" s="25">
        <v>35773</v>
      </c>
      <c r="F33" s="25">
        <v>35773</v>
      </c>
      <c r="G33" s="25" t="s">
        <v>55</v>
      </c>
      <c r="H33" s="25" t="s">
        <v>57</v>
      </c>
      <c r="I33" s="25">
        <f>SUM(J33:O33)</f>
        <v>17886.5</v>
      </c>
      <c r="J33" s="25">
        <f>J36</f>
        <v>1100</v>
      </c>
      <c r="K33" s="25">
        <f>K36</f>
        <v>10210.450000000001</v>
      </c>
      <c r="L33" s="25">
        <f>L36</f>
        <v>6576.05</v>
      </c>
      <c r="M33" s="24"/>
      <c r="N33" s="24"/>
      <c r="O33" s="24"/>
    </row>
    <row r="34" spans="1:15" ht="20.25" customHeight="1" x14ac:dyDescent="0.25">
      <c r="A34" s="19"/>
      <c r="B34" s="19" t="s">
        <v>51</v>
      </c>
      <c r="C34" s="19"/>
      <c r="D34" s="19"/>
      <c r="E34" s="19"/>
      <c r="F34" s="19"/>
      <c r="G34" s="19"/>
      <c r="H34" s="19"/>
      <c r="I34" s="18">
        <f t="shared" si="0"/>
        <v>0</v>
      </c>
      <c r="J34" s="19"/>
      <c r="K34" s="19"/>
      <c r="L34" s="19"/>
      <c r="M34" s="19"/>
      <c r="N34" s="19"/>
      <c r="O34" s="19"/>
    </row>
    <row r="35" spans="1:15" ht="17.25" customHeight="1" x14ac:dyDescent="0.25">
      <c r="A35" s="19"/>
      <c r="B35" s="19" t="s">
        <v>52</v>
      </c>
      <c r="C35" s="19"/>
      <c r="D35" s="19"/>
      <c r="E35" s="19"/>
      <c r="F35" s="19"/>
      <c r="G35" s="19"/>
      <c r="H35" s="19"/>
      <c r="I35" s="18">
        <f t="shared" si="0"/>
        <v>0</v>
      </c>
      <c r="J35" s="19"/>
      <c r="K35" s="19"/>
      <c r="L35" s="19"/>
      <c r="M35" s="19"/>
      <c r="N35" s="19"/>
      <c r="O35" s="19"/>
    </row>
    <row r="36" spans="1:15" ht="18" customHeight="1" x14ac:dyDescent="0.25">
      <c r="A36" s="19"/>
      <c r="B36" s="19" t="s">
        <v>53</v>
      </c>
      <c r="C36" s="19"/>
      <c r="D36" s="19"/>
      <c r="E36" s="18">
        <v>17886.5</v>
      </c>
      <c r="F36" s="18">
        <v>17886.5</v>
      </c>
      <c r="G36" s="19"/>
      <c r="H36" s="19"/>
      <c r="I36" s="18">
        <f t="shared" si="0"/>
        <v>17886.5</v>
      </c>
      <c r="J36" s="18">
        <v>1100</v>
      </c>
      <c r="K36" s="18">
        <f>11310.45-J36</f>
        <v>10210.450000000001</v>
      </c>
      <c r="L36" s="18">
        <v>6576.05</v>
      </c>
      <c r="M36" s="19"/>
      <c r="N36" s="19"/>
      <c r="O36" s="19"/>
    </row>
    <row r="37" spans="1:15" ht="20.25" customHeight="1" x14ac:dyDescent="0.25">
      <c r="A37" s="19"/>
      <c r="B37" s="19" t="s">
        <v>54</v>
      </c>
      <c r="C37" s="19"/>
      <c r="D37" s="19"/>
      <c r="E37" s="19"/>
      <c r="F37" s="19"/>
      <c r="G37" s="19"/>
      <c r="H37" s="19"/>
      <c r="I37" s="18">
        <f t="shared" si="0"/>
        <v>0</v>
      </c>
      <c r="J37" s="19"/>
      <c r="K37" s="19"/>
      <c r="L37" s="19"/>
      <c r="M37" s="19"/>
      <c r="N37" s="19"/>
      <c r="O37" s="19"/>
    </row>
    <row r="38" spans="1:15" ht="38.25" customHeight="1" x14ac:dyDescent="0.25">
      <c r="A38" s="19"/>
      <c r="B38" s="19" t="s">
        <v>88</v>
      </c>
      <c r="C38" s="19" t="s">
        <v>89</v>
      </c>
      <c r="D38" s="19" t="s">
        <v>140</v>
      </c>
      <c r="E38" s="19"/>
      <c r="F38" s="19"/>
      <c r="G38" s="19"/>
      <c r="H38" s="19"/>
      <c r="I38" s="18">
        <f t="shared" si="0"/>
        <v>0</v>
      </c>
      <c r="J38" s="19"/>
      <c r="K38" s="19"/>
      <c r="L38" s="19"/>
      <c r="M38" s="19"/>
      <c r="N38" s="19"/>
      <c r="O38" s="19"/>
    </row>
    <row r="39" spans="1:15" ht="36" customHeight="1" x14ac:dyDescent="0.25">
      <c r="A39" s="19"/>
      <c r="B39" s="24" t="s">
        <v>90</v>
      </c>
      <c r="C39" s="24"/>
      <c r="D39" s="24"/>
      <c r="E39" s="25">
        <v>331963.12</v>
      </c>
      <c r="F39" s="25">
        <v>331963.12</v>
      </c>
      <c r="G39" s="25" t="s">
        <v>91</v>
      </c>
      <c r="H39" s="25" t="s">
        <v>58</v>
      </c>
      <c r="I39" s="25">
        <f t="shared" si="0"/>
        <v>83979.95</v>
      </c>
      <c r="J39" s="25">
        <f>J42</f>
        <v>0</v>
      </c>
      <c r="K39" s="25">
        <v>9214.5499999999993</v>
      </c>
      <c r="L39" s="25">
        <v>19243.099999999999</v>
      </c>
      <c r="M39" s="25">
        <v>19046.599999999999</v>
      </c>
      <c r="N39" s="25">
        <v>18350.150000000001</v>
      </c>
      <c r="O39" s="25">
        <v>18125.55</v>
      </c>
    </row>
    <row r="40" spans="1:15" ht="17.25" customHeight="1" x14ac:dyDescent="0.25">
      <c r="A40" s="19"/>
      <c r="B40" s="19" t="s">
        <v>51</v>
      </c>
      <c r="C40" s="19"/>
      <c r="D40" s="19"/>
      <c r="E40" s="19"/>
      <c r="F40" s="19"/>
      <c r="G40" s="19"/>
      <c r="H40" s="19"/>
      <c r="I40" s="18">
        <f t="shared" si="0"/>
        <v>0</v>
      </c>
      <c r="J40" s="19"/>
      <c r="K40" s="19"/>
      <c r="L40" s="19"/>
      <c r="M40" s="19"/>
      <c r="N40" s="19"/>
      <c r="O40" s="19"/>
    </row>
    <row r="41" spans="1:15" ht="19.5" customHeight="1" x14ac:dyDescent="0.25">
      <c r="A41" s="19"/>
      <c r="B41" s="19" t="s">
        <v>52</v>
      </c>
      <c r="C41" s="19"/>
      <c r="D41" s="19"/>
      <c r="E41" s="19"/>
      <c r="F41" s="19"/>
      <c r="G41" s="19"/>
      <c r="H41" s="19"/>
      <c r="I41" s="18">
        <f t="shared" si="0"/>
        <v>0</v>
      </c>
      <c r="J41" s="19"/>
      <c r="K41" s="19"/>
      <c r="L41" s="19"/>
      <c r="M41" s="19"/>
      <c r="N41" s="19"/>
      <c r="O41" s="19"/>
    </row>
    <row r="42" spans="1:15" ht="15.75" customHeight="1" x14ac:dyDescent="0.25">
      <c r="A42" s="19"/>
      <c r="B42" s="19" t="s">
        <v>53</v>
      </c>
      <c r="C42" s="19"/>
      <c r="D42" s="19"/>
      <c r="E42" s="19"/>
      <c r="F42" s="19"/>
      <c r="G42" s="19"/>
      <c r="H42" s="19"/>
      <c r="I42" s="18">
        <f t="shared" si="0"/>
        <v>93390.95</v>
      </c>
      <c r="J42" s="18">
        <v>0</v>
      </c>
      <c r="K42" s="18">
        <v>5000</v>
      </c>
      <c r="L42" s="18">
        <f>37868.65-5000</f>
        <v>32868.65</v>
      </c>
      <c r="M42" s="18">
        <v>19046.599999999999</v>
      </c>
      <c r="N42" s="18">
        <v>18350.150000000001</v>
      </c>
      <c r="O42" s="18">
        <v>18125.55</v>
      </c>
    </row>
    <row r="43" spans="1:15" ht="18" customHeight="1" x14ac:dyDescent="0.25">
      <c r="A43" s="19"/>
      <c r="B43" s="19" t="s">
        <v>54</v>
      </c>
      <c r="C43" s="19"/>
      <c r="D43" s="19"/>
      <c r="E43" s="19"/>
      <c r="F43" s="19"/>
      <c r="G43" s="19"/>
      <c r="H43" s="19"/>
      <c r="I43" s="18">
        <f t="shared" si="0"/>
        <v>0</v>
      </c>
      <c r="J43" s="19"/>
      <c r="K43" s="19"/>
      <c r="L43" s="19"/>
      <c r="M43" s="19"/>
      <c r="N43" s="19"/>
      <c r="O43" s="19"/>
    </row>
    <row r="44" spans="1:15" ht="48.75" customHeight="1" x14ac:dyDescent="0.25">
      <c r="A44" s="19"/>
      <c r="B44" s="19" t="s">
        <v>92</v>
      </c>
      <c r="C44" s="19" t="s">
        <v>93</v>
      </c>
      <c r="D44" s="19" t="s">
        <v>140</v>
      </c>
      <c r="E44" s="19"/>
      <c r="F44" s="19"/>
      <c r="G44" s="19"/>
      <c r="H44" s="19"/>
      <c r="I44" s="18">
        <f t="shared" si="0"/>
        <v>0</v>
      </c>
      <c r="J44" s="19"/>
      <c r="K44" s="19"/>
      <c r="L44" s="19"/>
      <c r="M44" s="19"/>
      <c r="N44" s="19"/>
      <c r="O44" s="19"/>
    </row>
    <row r="45" spans="1:15" ht="30" customHeight="1" x14ac:dyDescent="0.25">
      <c r="A45" s="19"/>
      <c r="B45" s="24" t="s">
        <v>94</v>
      </c>
      <c r="C45" s="24"/>
      <c r="D45" s="24"/>
      <c r="E45" s="25">
        <v>426267</v>
      </c>
      <c r="F45" s="25">
        <v>507431.8</v>
      </c>
      <c r="G45" s="25" t="s">
        <v>91</v>
      </c>
      <c r="H45" s="25" t="s">
        <v>58</v>
      </c>
      <c r="I45" s="25">
        <f t="shared" si="0"/>
        <v>163715.65</v>
      </c>
      <c r="J45" s="25">
        <f>J48</f>
        <v>0</v>
      </c>
      <c r="K45" s="25">
        <f>K48</f>
        <v>55088.649999999994</v>
      </c>
      <c r="L45" s="25">
        <v>27433.35</v>
      </c>
      <c r="M45" s="25">
        <v>27359.35</v>
      </c>
      <c r="N45" s="25">
        <v>27137.4</v>
      </c>
      <c r="O45" s="25">
        <v>26696.9</v>
      </c>
    </row>
    <row r="46" spans="1:15" ht="17.25" customHeight="1" x14ac:dyDescent="0.25">
      <c r="A46" s="19"/>
      <c r="B46" s="19" t="s">
        <v>51</v>
      </c>
      <c r="C46" s="19"/>
      <c r="D46" s="19"/>
      <c r="E46" s="19"/>
      <c r="F46" s="19"/>
      <c r="G46" s="19"/>
      <c r="H46" s="19"/>
      <c r="I46" s="18">
        <f t="shared" si="0"/>
        <v>0</v>
      </c>
      <c r="J46" s="19"/>
      <c r="K46" s="19"/>
      <c r="L46" s="19"/>
      <c r="M46" s="19"/>
      <c r="N46" s="19"/>
      <c r="O46" s="19"/>
    </row>
    <row r="47" spans="1:15" ht="16.5" customHeight="1" x14ac:dyDescent="0.25">
      <c r="A47" s="19"/>
      <c r="B47" s="19" t="s">
        <v>52</v>
      </c>
      <c r="C47" s="19"/>
      <c r="D47" s="19"/>
      <c r="E47" s="19"/>
      <c r="F47" s="19"/>
      <c r="G47" s="19"/>
      <c r="H47" s="19"/>
      <c r="I47" s="18">
        <f t="shared" si="0"/>
        <v>0</v>
      </c>
      <c r="J47" s="19"/>
      <c r="K47" s="19"/>
      <c r="L47" s="19"/>
      <c r="M47" s="19"/>
      <c r="N47" s="19"/>
      <c r="O47" s="19"/>
    </row>
    <row r="48" spans="1:15" ht="19.5" customHeight="1" x14ac:dyDescent="0.25">
      <c r="A48" s="19"/>
      <c r="B48" s="19" t="s">
        <v>53</v>
      </c>
      <c r="C48" s="19"/>
      <c r="D48" s="19"/>
      <c r="E48" s="18">
        <v>191592.95</v>
      </c>
      <c r="F48" s="18">
        <v>253715.9</v>
      </c>
      <c r="G48" s="19"/>
      <c r="H48" s="19"/>
      <c r="I48" s="18">
        <f t="shared" si="0"/>
        <v>163715.65</v>
      </c>
      <c r="J48" s="18">
        <v>0</v>
      </c>
      <c r="K48" s="18">
        <v>55088.649999999994</v>
      </c>
      <c r="L48" s="18">
        <v>27433.35</v>
      </c>
      <c r="M48" s="18">
        <v>27359.35</v>
      </c>
      <c r="N48" s="18">
        <v>27137.4</v>
      </c>
      <c r="O48" s="18">
        <v>26696.9</v>
      </c>
    </row>
    <row r="49" spans="1:15" ht="17.25" customHeight="1" x14ac:dyDescent="0.25">
      <c r="A49" s="19"/>
      <c r="B49" s="19" t="s">
        <v>54</v>
      </c>
      <c r="C49" s="19"/>
      <c r="D49" s="19"/>
      <c r="E49" s="19"/>
      <c r="F49" s="19"/>
      <c r="G49" s="19"/>
      <c r="H49" s="19"/>
      <c r="I49" s="18">
        <f t="shared" si="0"/>
        <v>0</v>
      </c>
      <c r="J49" s="19"/>
      <c r="K49" s="19"/>
      <c r="L49" s="19"/>
      <c r="M49" s="19"/>
      <c r="N49" s="19"/>
      <c r="O49" s="19"/>
    </row>
    <row r="50" spans="1:15" ht="33" hidden="1" customHeight="1" x14ac:dyDescent="0.25">
      <c r="A50" s="19"/>
      <c r="B50" s="19" t="s">
        <v>95</v>
      </c>
      <c r="C50" s="19" t="s">
        <v>79</v>
      </c>
      <c r="D50" s="19" t="s">
        <v>140</v>
      </c>
      <c r="E50" s="19"/>
      <c r="F50" s="19"/>
      <c r="G50" s="19"/>
      <c r="H50" s="19"/>
      <c r="I50" s="18">
        <f t="shared" si="0"/>
        <v>0</v>
      </c>
      <c r="J50" s="19"/>
      <c r="K50" s="19"/>
      <c r="L50" s="19"/>
      <c r="M50" s="19"/>
      <c r="N50" s="19"/>
      <c r="O50" s="19"/>
    </row>
    <row r="51" spans="1:15" ht="30.75" hidden="1" customHeight="1" x14ac:dyDescent="0.25">
      <c r="A51" s="19"/>
      <c r="B51" s="24" t="s">
        <v>96</v>
      </c>
      <c r="C51" s="24"/>
      <c r="D51" s="24"/>
      <c r="E51" s="25"/>
      <c r="F51" s="25"/>
      <c r="G51" s="25">
        <v>2015</v>
      </c>
      <c r="H51" s="25">
        <v>2020</v>
      </c>
      <c r="I51" s="25"/>
      <c r="J51" s="25">
        <v>0</v>
      </c>
      <c r="K51" s="25"/>
      <c r="L51" s="25"/>
      <c r="M51" s="25"/>
      <c r="N51" s="25"/>
      <c r="O51" s="25"/>
    </row>
    <row r="52" spans="1:15" ht="19.5" hidden="1" customHeight="1" x14ac:dyDescent="0.25">
      <c r="A52" s="19"/>
      <c r="B52" s="19" t="s">
        <v>52</v>
      </c>
      <c r="C52" s="19"/>
      <c r="D52" s="19"/>
      <c r="E52" s="19"/>
      <c r="F52" s="19"/>
      <c r="G52" s="19"/>
      <c r="H52" s="19"/>
      <c r="I52" s="18">
        <f t="shared" si="0"/>
        <v>0</v>
      </c>
      <c r="J52" s="19"/>
      <c r="K52" s="19"/>
      <c r="L52" s="19"/>
      <c r="M52" s="19"/>
      <c r="N52" s="19"/>
      <c r="O52" s="19"/>
    </row>
    <row r="53" spans="1:15" ht="17.25" hidden="1" customHeight="1" x14ac:dyDescent="0.25">
      <c r="A53" s="19"/>
      <c r="B53" s="19" t="s">
        <v>53</v>
      </c>
      <c r="C53" s="19"/>
      <c r="D53" s="19"/>
      <c r="E53" s="18"/>
      <c r="F53" s="18"/>
      <c r="G53" s="19"/>
      <c r="H53" s="19"/>
      <c r="I53" s="18"/>
      <c r="J53" s="18">
        <v>0</v>
      </c>
      <c r="K53" s="18"/>
      <c r="L53" s="18"/>
      <c r="M53" s="18"/>
      <c r="N53" s="18"/>
      <c r="O53" s="18"/>
    </row>
    <row r="54" spans="1:15" ht="17.25" hidden="1" customHeight="1" x14ac:dyDescent="0.25">
      <c r="A54" s="19"/>
      <c r="B54" s="19" t="s">
        <v>54</v>
      </c>
      <c r="C54" s="19"/>
      <c r="D54" s="19"/>
      <c r="E54" s="19"/>
      <c r="F54" s="19"/>
      <c r="G54" s="19"/>
      <c r="H54" s="19"/>
      <c r="I54" s="18">
        <f t="shared" si="0"/>
        <v>0</v>
      </c>
      <c r="J54" s="19"/>
      <c r="K54" s="19"/>
      <c r="L54" s="19"/>
      <c r="M54" s="19"/>
      <c r="N54" s="19"/>
      <c r="O54" s="19"/>
    </row>
    <row r="55" spans="1:15" ht="31.5" x14ac:dyDescent="0.25">
      <c r="A55" s="19"/>
      <c r="B55" s="26" t="s">
        <v>97</v>
      </c>
      <c r="C55" s="26"/>
      <c r="D55" s="26"/>
      <c r="E55" s="27"/>
      <c r="F55" s="27"/>
      <c r="G55" s="26"/>
      <c r="H55" s="26"/>
      <c r="I55" s="27">
        <f t="shared" si="0"/>
        <v>335332.09999999998</v>
      </c>
      <c r="J55" s="27">
        <f t="shared" ref="J55:O55" si="1">J51+J45+J39+J33+J27+J21</f>
        <v>6701.6</v>
      </c>
      <c r="K55" s="27">
        <f t="shared" si="1"/>
        <v>138662.04999999999</v>
      </c>
      <c r="L55" s="27">
        <f t="shared" si="1"/>
        <v>53252.5</v>
      </c>
      <c r="M55" s="27">
        <f t="shared" si="1"/>
        <v>46405.95</v>
      </c>
      <c r="N55" s="27">
        <f t="shared" si="1"/>
        <v>45487.55</v>
      </c>
      <c r="O55" s="27">
        <f t="shared" si="1"/>
        <v>44822.45</v>
      </c>
    </row>
    <row r="56" spans="1:15" ht="15.75" customHeight="1" x14ac:dyDescent="0.25">
      <c r="A56" s="19"/>
      <c r="B56" s="19" t="s">
        <v>51</v>
      </c>
      <c r="C56" s="19"/>
      <c r="D56" s="19"/>
      <c r="E56" s="19"/>
      <c r="F56" s="19"/>
      <c r="G56" s="19"/>
      <c r="H56" s="19"/>
      <c r="I56" s="18">
        <f t="shared" si="0"/>
        <v>0</v>
      </c>
      <c r="J56" s="19"/>
      <c r="K56" s="19"/>
      <c r="L56" s="19"/>
      <c r="M56" s="19"/>
      <c r="N56" s="19"/>
      <c r="O56" s="19"/>
    </row>
    <row r="57" spans="1:15" ht="18.75" customHeight="1" x14ac:dyDescent="0.25">
      <c r="A57" s="19"/>
      <c r="B57" s="19" t="s">
        <v>52</v>
      </c>
      <c r="C57" s="19"/>
      <c r="D57" s="19"/>
      <c r="E57" s="19"/>
      <c r="F57" s="19"/>
      <c r="G57" s="19"/>
      <c r="H57" s="19"/>
      <c r="I57" s="18">
        <f t="shared" si="0"/>
        <v>0</v>
      </c>
      <c r="J57" s="19"/>
      <c r="K57" s="19"/>
      <c r="L57" s="19"/>
      <c r="M57" s="19"/>
      <c r="N57" s="19"/>
      <c r="O57" s="19"/>
    </row>
    <row r="58" spans="1:15" ht="15.75" customHeight="1" x14ac:dyDescent="0.25">
      <c r="A58" s="19"/>
      <c r="B58" s="19" t="s">
        <v>53</v>
      </c>
      <c r="C58" s="19"/>
      <c r="D58" s="19"/>
      <c r="E58" s="18">
        <f>E53+E48+E42+E36+E30+E24</f>
        <v>254924.53000000003</v>
      </c>
      <c r="F58" s="18">
        <f>F53+F48+F42+F36+F30+F24</f>
        <v>341352.4</v>
      </c>
      <c r="G58" s="19"/>
      <c r="H58" s="19"/>
      <c r="I58" s="18">
        <f t="shared" si="0"/>
        <v>344743.10000000003</v>
      </c>
      <c r="J58" s="18">
        <f t="shared" ref="J58:O58" si="2">J53+J48+J42+J36+J30+J24</f>
        <v>6701.6</v>
      </c>
      <c r="K58" s="18">
        <f t="shared" si="2"/>
        <v>134447.5</v>
      </c>
      <c r="L58" s="18">
        <f t="shared" si="2"/>
        <v>66878.05</v>
      </c>
      <c r="M58" s="18">
        <f t="shared" si="2"/>
        <v>46405.95</v>
      </c>
      <c r="N58" s="18">
        <f t="shared" si="2"/>
        <v>45487.55</v>
      </c>
      <c r="O58" s="18">
        <f t="shared" si="2"/>
        <v>44822.45</v>
      </c>
    </row>
    <row r="59" spans="1:15" ht="17.25" customHeight="1" x14ac:dyDescent="0.25">
      <c r="A59" s="19"/>
      <c r="B59" s="19" t="s">
        <v>54</v>
      </c>
      <c r="C59" s="19"/>
      <c r="D59" s="19"/>
      <c r="E59" s="19"/>
      <c r="F59" s="19"/>
      <c r="G59" s="19"/>
      <c r="H59" s="19"/>
      <c r="I59" s="18">
        <f t="shared" si="0"/>
        <v>0</v>
      </c>
      <c r="J59" s="19"/>
      <c r="K59" s="19"/>
      <c r="L59" s="19"/>
      <c r="M59" s="19"/>
      <c r="N59" s="19"/>
      <c r="O59" s="19"/>
    </row>
    <row r="60" spans="1:15" ht="75" customHeight="1" x14ac:dyDescent="0.25"/>
    <row r="61" spans="1:15" ht="18.75" x14ac:dyDescent="0.3">
      <c r="B61" s="8" t="s">
        <v>111</v>
      </c>
    </row>
  </sheetData>
  <mergeCells count="15">
    <mergeCell ref="I17:I18"/>
    <mergeCell ref="M17:M18"/>
    <mergeCell ref="N17:N18"/>
    <mergeCell ref="O17:O18"/>
    <mergeCell ref="G16:H16"/>
    <mergeCell ref="I16:O16"/>
    <mergeCell ref="G17:G18"/>
    <mergeCell ref="H17:H18"/>
    <mergeCell ref="E16:F16"/>
    <mergeCell ref="A16:A18"/>
    <mergeCell ref="B16:B18"/>
    <mergeCell ref="C16:C18"/>
    <mergeCell ref="D16:D18"/>
    <mergeCell ref="E17:E18"/>
    <mergeCell ref="F17:F18"/>
  </mergeCells>
  <phoneticPr fontId="0" type="noConversion"/>
  <pageMargins left="0.23622047244094491" right="0.15748031496062992" top="0.55118110236220474" bottom="0.19685039370078741" header="0.43307086614173229" footer="0.19685039370078741"/>
  <pageSetup paperSize="9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view="pageBreakPreview" topLeftCell="A7" zoomScale="60" zoomScaleNormal="100" workbookViewId="0">
      <selection activeCell="B19" sqref="B19"/>
    </sheetView>
  </sheetViews>
  <sheetFormatPr defaultColWidth="9.140625" defaultRowHeight="15.75" x14ac:dyDescent="0.25"/>
  <cols>
    <col min="1" max="1" width="32.2851562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6"/>
      <c r="B2" s="31" t="s">
        <v>141</v>
      </c>
    </row>
    <row r="3" spans="1:4" ht="18.75" x14ac:dyDescent="0.3">
      <c r="A3" s="6"/>
      <c r="B3" s="31" t="s">
        <v>142</v>
      </c>
    </row>
    <row r="4" spans="1:4" ht="18.75" x14ac:dyDescent="0.3">
      <c r="A4" s="6"/>
      <c r="B4" s="31" t="s">
        <v>143</v>
      </c>
    </row>
    <row r="5" spans="1:4" ht="18.75" x14ac:dyDescent="0.3">
      <c r="A5" s="6"/>
      <c r="B5" s="31" t="s">
        <v>144</v>
      </c>
    </row>
    <row r="6" spans="1:4" x14ac:dyDescent="0.25">
      <c r="A6" s="6"/>
      <c r="B6" s="29" t="s">
        <v>36</v>
      </c>
    </row>
    <row r="7" spans="1:4" x14ac:dyDescent="0.25">
      <c r="A7" s="6"/>
      <c r="B7" s="29" t="s">
        <v>37</v>
      </c>
    </row>
    <row r="8" spans="1:4" x14ac:dyDescent="0.25">
      <c r="A8" s="6"/>
      <c r="B8" s="29" t="s">
        <v>38</v>
      </c>
    </row>
    <row r="9" spans="1:4" x14ac:dyDescent="0.25">
      <c r="A9" s="7"/>
      <c r="B9" s="30"/>
      <c r="C9" s="6"/>
      <c r="D9" s="6"/>
    </row>
    <row r="10" spans="1:4" x14ac:dyDescent="0.25">
      <c r="A10" s="141" t="s">
        <v>99</v>
      </c>
      <c r="B10" s="141"/>
      <c r="C10" s="11"/>
      <c r="D10" s="6"/>
    </row>
    <row r="11" spans="1:4" x14ac:dyDescent="0.25">
      <c r="A11" s="141" t="s">
        <v>100</v>
      </c>
      <c r="B11" s="141"/>
      <c r="C11" s="11"/>
      <c r="D11" s="6"/>
    </row>
    <row r="12" spans="1:4" x14ac:dyDescent="0.25">
      <c r="A12" s="141" t="s">
        <v>101</v>
      </c>
      <c r="B12" s="141"/>
      <c r="C12" s="11"/>
      <c r="D12" s="6"/>
    </row>
    <row r="13" spans="1:4" x14ac:dyDescent="0.25">
      <c r="A13" s="11" t="s">
        <v>102</v>
      </c>
      <c r="B13" s="11"/>
      <c r="C13" s="11"/>
      <c r="D13" s="6"/>
    </row>
    <row r="14" spans="1:4" x14ac:dyDescent="0.25">
      <c r="A14" s="141" t="s">
        <v>40</v>
      </c>
      <c r="B14" s="141"/>
      <c r="C14" s="6"/>
      <c r="D14" s="6"/>
    </row>
    <row r="15" spans="1:4" ht="16.5" thickBot="1" x14ac:dyDescent="0.3">
      <c r="A15" s="7"/>
      <c r="B15" s="6"/>
      <c r="C15" s="6"/>
      <c r="D15" s="6"/>
    </row>
    <row r="16" spans="1:4" ht="66" customHeight="1" x14ac:dyDescent="0.25">
      <c r="A16" s="12" t="s">
        <v>103</v>
      </c>
      <c r="B16" s="13" t="s">
        <v>110</v>
      </c>
      <c r="C16" s="6"/>
      <c r="D16" s="6"/>
    </row>
    <row r="17" spans="1:4" ht="137.25" customHeight="1" x14ac:dyDescent="0.25">
      <c r="A17" s="14" t="s">
        <v>104</v>
      </c>
      <c r="B17" s="15" t="s">
        <v>108</v>
      </c>
      <c r="C17" s="6"/>
      <c r="D17" s="6"/>
    </row>
    <row r="18" spans="1:4" ht="105.75" customHeight="1" x14ac:dyDescent="0.25">
      <c r="A18" s="14" t="s">
        <v>105</v>
      </c>
      <c r="B18" s="15" t="s">
        <v>106</v>
      </c>
      <c r="C18" s="6"/>
      <c r="D18" s="6"/>
    </row>
    <row r="19" spans="1:4" ht="94.5" customHeight="1" thickBot="1" x14ac:dyDescent="0.3">
      <c r="A19" s="16" t="s">
        <v>107</v>
      </c>
      <c r="B19" s="17" t="s">
        <v>109</v>
      </c>
      <c r="C19" s="6"/>
      <c r="D19" s="6"/>
    </row>
    <row r="20" spans="1:4" ht="75" customHeight="1" x14ac:dyDescent="0.25"/>
    <row r="21" spans="1:4" ht="18.75" x14ac:dyDescent="0.3">
      <c r="A21" s="8" t="s">
        <v>111</v>
      </c>
    </row>
  </sheetData>
  <mergeCells count="4">
    <mergeCell ref="A14:B14"/>
    <mergeCell ref="A10:B10"/>
    <mergeCell ref="A11:B11"/>
    <mergeCell ref="A12:B12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Sheet1</vt:lpstr>
      <vt:lpstr>прил.2</vt:lpstr>
      <vt:lpstr>прил 5</vt:lpstr>
      <vt:lpstr>прил 3.1</vt:lpstr>
      <vt:lpstr>прил 4</vt:lpstr>
      <vt:lpstr>'прил 3.1'!Заголовки_для_печати</vt:lpstr>
      <vt:lpstr>прил.2!Заголовки_для_печати</vt:lpstr>
      <vt:lpstr>прил.2!Область_печати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Ващенко Юлия Александровна</cp:lastModifiedBy>
  <cp:lastPrinted>2024-08-08T08:17:47Z</cp:lastPrinted>
  <dcterms:created xsi:type="dcterms:W3CDTF">2015-12-22T06:12:46Z</dcterms:created>
  <dcterms:modified xsi:type="dcterms:W3CDTF">2025-02-14T09:04:44Z</dcterms:modified>
</cp:coreProperties>
</file>