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-120" yWindow="-120" windowWidth="29040" windowHeight="15840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5" l="1"/>
  <c r="D71" i="5"/>
  <c r="D70" i="5"/>
  <c r="D69" i="5"/>
  <c r="D63" i="5"/>
  <c r="D60" i="5"/>
  <c r="D58" i="5"/>
  <c r="D46" i="5"/>
  <c r="D22" i="5"/>
  <c r="F54" i="5" l="1"/>
  <c r="D54" i="5" s="1"/>
  <c r="G68" i="6"/>
  <c r="F68" i="6"/>
  <c r="G56" i="6"/>
  <c r="F56" i="6"/>
  <c r="G44" i="6"/>
  <c r="F44" i="6"/>
  <c r="G38" i="6"/>
  <c r="F38" i="6"/>
  <c r="I40" i="5"/>
  <c r="J40" i="5" s="1"/>
  <c r="G40" i="5"/>
  <c r="H52" i="5"/>
  <c r="H40" i="5" s="1"/>
  <c r="I52" i="5"/>
  <c r="J52" i="5"/>
  <c r="F52" i="5"/>
  <c r="F40" i="5" l="1"/>
  <c r="E35" i="6" s="1"/>
  <c r="D52" i="5"/>
  <c r="E58" i="6"/>
  <c r="E71" i="6" l="1"/>
  <c r="E59" i="6"/>
  <c r="E56" i="6" s="1"/>
  <c r="E49" i="6"/>
  <c r="E47" i="6"/>
  <c r="E41" i="6"/>
  <c r="E29" i="6"/>
  <c r="E23" i="6"/>
  <c r="E17" i="6"/>
  <c r="G49" i="5"/>
  <c r="H49" i="5"/>
  <c r="I49" i="5"/>
  <c r="J49" i="5"/>
  <c r="F49" i="5"/>
  <c r="F43" i="5"/>
  <c r="G16" i="5" l="1"/>
  <c r="E44" i="6" l="1"/>
  <c r="I16" i="5"/>
  <c r="H15" i="5"/>
  <c r="F16" i="5" l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F35" i="6" s="1"/>
  <c r="E50" i="6" l="1"/>
  <c r="E38" i="6"/>
  <c r="G50" i="6" l="1"/>
  <c r="G32" i="6" s="1"/>
  <c r="F50" i="6"/>
  <c r="F32" i="6" s="1"/>
  <c r="G42" i="5" l="1"/>
  <c r="G37" i="5" s="1"/>
  <c r="F61" i="5" l="1"/>
  <c r="J31" i="5" l="1"/>
  <c r="J19" i="5"/>
  <c r="I19" i="5"/>
  <c r="H19" i="5"/>
  <c r="G19" i="5"/>
  <c r="F19" i="5"/>
  <c r="D19" i="5" s="1"/>
  <c r="I55" i="5" l="1"/>
  <c r="J55" i="5"/>
  <c r="F42" i="5"/>
  <c r="F37" i="5" l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l="1"/>
  <c r="D65" i="5"/>
  <c r="E13" i="6"/>
  <c r="F13" i="6"/>
  <c r="E34" i="5" l="1"/>
  <c r="E73" i="5"/>
  <c r="E31" i="5" l="1"/>
  <c r="D34" i="5"/>
  <c r="F37" i="6"/>
  <c r="G37" i="6"/>
  <c r="G13" i="6" s="1"/>
  <c r="G66" i="6"/>
  <c r="E60" i="6"/>
  <c r="G26" i="6"/>
  <c r="E17" i="5"/>
  <c r="E68" i="6" l="1"/>
  <c r="E62" i="6"/>
  <c r="F26" i="6" l="1"/>
  <c r="E26" i="6"/>
  <c r="J73" i="5" l="1"/>
  <c r="I73" i="5"/>
  <c r="H73" i="5"/>
  <c r="D73" i="5" s="1"/>
  <c r="D77" i="5"/>
  <c r="D75" i="5"/>
  <c r="E28" i="5" l="1"/>
  <c r="D28" i="5" s="1"/>
  <c r="E25" i="5" l="1"/>
  <c r="D25" i="5" s="1"/>
  <c r="E40" i="5" l="1"/>
  <c r="E66" i="6"/>
  <c r="E16" i="5" l="1"/>
  <c r="D16" i="5" s="1"/>
  <c r="D40" i="5"/>
  <c r="D59" i="5"/>
  <c r="D53" i="5"/>
  <c r="E14" i="6"/>
  <c r="F12" i="6"/>
  <c r="E12" i="6"/>
  <c r="F10" i="6"/>
  <c r="G11" i="6" l="1"/>
  <c r="G8" i="6" s="1"/>
  <c r="F11" i="6"/>
  <c r="F8" i="6" s="1"/>
  <c r="F62" i="6"/>
  <c r="G64" i="6"/>
  <c r="I17" i="5"/>
  <c r="J17" i="5"/>
  <c r="D64" i="5"/>
  <c r="F15" i="5"/>
  <c r="F13" i="5" s="1"/>
  <c r="G15" i="5"/>
  <c r="I15" i="5"/>
  <c r="J15" i="5"/>
  <c r="E15" i="5"/>
  <c r="D15" i="5" s="1"/>
  <c r="E49" i="5"/>
  <c r="D49" i="5" s="1"/>
  <c r="E32" i="6"/>
  <c r="G20" i="6"/>
  <c r="F20" i="6"/>
  <c r="E20" i="6"/>
  <c r="D17" i="5" l="1"/>
  <c r="E10" i="6"/>
  <c r="E8" i="6" s="1"/>
  <c r="E42" i="5"/>
  <c r="E55" i="5"/>
  <c r="D55" i="5" s="1"/>
  <c r="H55" i="5"/>
  <c r="F55" i="5"/>
  <c r="E18" i="5" l="1"/>
  <c r="E37" i="5"/>
  <c r="I67" i="5"/>
  <c r="F67" i="5"/>
  <c r="G67" i="5"/>
  <c r="H67" i="5"/>
  <c r="J67" i="5"/>
  <c r="E67" i="5"/>
  <c r="I31" i="5"/>
  <c r="D31" i="5" s="1"/>
  <c r="E61" i="5"/>
  <c r="D61" i="5" s="1"/>
  <c r="E13" i="5" l="1"/>
  <c r="D67" i="5"/>
  <c r="J43" i="5"/>
  <c r="I43" i="5"/>
  <c r="H43" i="5"/>
  <c r="G43" i="5"/>
  <c r="E43" i="5"/>
  <c r="D43" i="5" l="1"/>
  <c r="J42" i="5"/>
  <c r="J18" i="5" s="1"/>
  <c r="I42" i="5"/>
  <c r="I18" i="5" s="1"/>
  <c r="I13" i="5" s="1"/>
  <c r="H42" i="5"/>
  <c r="H18" i="5" l="1"/>
  <c r="H13" i="5" s="1"/>
  <c r="D42" i="5"/>
  <c r="G18" i="5"/>
  <c r="G13" i="5" l="1"/>
  <c r="D18" i="5"/>
  <c r="H37" i="5"/>
  <c r="J13" i="5" l="1"/>
  <c r="D13" i="5" s="1"/>
  <c r="I37" i="5" l="1"/>
  <c r="J37" i="5"/>
  <c r="D37" i="5" l="1"/>
</calcChain>
</file>

<file path=xl/sharedStrings.xml><?xml version="1.0" encoding="utf-8"?>
<sst xmlns="http://schemas.openxmlformats.org/spreadsheetml/2006/main" count="203" uniqueCount="77">
  <si>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</si>
  <si>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</si>
  <si>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</si>
  <si>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</si>
  <si>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</si>
  <si>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</si>
  <si>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</si>
  <si>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</si>
  <si>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</si>
  <si>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</si>
  <si>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</si>
  <si>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</si>
  <si>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</si>
  <si>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</si>
  <si>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</si>
  <si>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</si>
  <si>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</si>
  <si>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</si>
  <si>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</si>
  <si>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</si>
  <si>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</si>
  <si>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</si>
  <si>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</si>
  <si>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</si>
  <si>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</si>
  <si>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</si>
  <si>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</si>
  <si>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</si>
  <si>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</si>
  <si>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</si>
  <si>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</si>
  <si>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</si>
  <si>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</si>
  <si>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</si>
  <si>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</si>
  <si>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</si>
  <si>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</si>
  <si>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</si>
  <si>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</si>
  <si>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</si>
  <si>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</si>
  <si>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</si>
  <si>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</si>
  <si>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</si>
  <si>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</si>
  <si>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</si>
  <si>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</si>
  <si>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</si>
  <si>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</si>
  <si>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</si>
  <si>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</si>
  <si>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</si>
  <si>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</si>
  <si>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</si>
  <si>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</si>
  <si>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</si>
  <si>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</si>
  <si>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</si>
  <si>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</si>
  <si>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</si>
  <si>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</si>
  <si>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</si>
  <si>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</si>
  <si>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</si>
  <si>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</si>
  <si>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</si>
  <si>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</si>
  <si>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</si>
  <si>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</si>
  <si>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</si>
  <si>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</si>
  <si>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</si>
  <si>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</si>
  <si>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</si>
  <si>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</si>
  <si>
    <t>от 14.02.2025    № 459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</si>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</sst>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84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84" zoomScaleNormal="84" zoomScaleSheetLayoutView="84" workbookViewId="0">
      <pane xSplit="5" ySplit="11" topLeftCell="F27" activePane="bottomRight" state="frozen"/>
      <selection pane="topRight" activeCell="F1" sqref="F1"/>
      <selection pane="bottomLeft" activeCell="A11" sqref="A11"/>
      <selection pane="bottomRight" activeCell="J7" sqref="J7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76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36</v>
      </c>
      <c r="K3" s="5"/>
      <c r="M3" s="5"/>
    </row>
    <row r="4" spans="1:17" x14ac:dyDescent="0.25">
      <c r="J4" s="5" t="s">
        <v>67</v>
      </c>
      <c r="K4" s="5"/>
    </row>
    <row r="5" spans="1:17" x14ac:dyDescent="0.25">
      <c r="J5" s="5" t="s">
        <v>75</v>
      </c>
      <c r="K5" s="5"/>
      <c r="M5" s="5"/>
    </row>
    <row r="6" spans="1:17" x14ac:dyDescent="0.25">
      <c r="M6" s="5"/>
    </row>
    <row r="7" spans="1:17" x14ac:dyDescent="0.25">
      <c r="K7" s="6" t="s">
        <v>37</v>
      </c>
    </row>
    <row r="8" spans="1:17" ht="48.75" customHeight="1" x14ac:dyDescent="0.3">
      <c r="A8" s="78" t="s">
        <v>68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3" t="s">
        <v>0</v>
      </c>
      <c r="B10" s="73" t="s">
        <v>1</v>
      </c>
      <c r="C10" s="73" t="s">
        <v>64</v>
      </c>
      <c r="D10" s="75" t="s">
        <v>2</v>
      </c>
      <c r="E10" s="76"/>
      <c r="F10" s="76"/>
      <c r="G10" s="76"/>
      <c r="H10" s="76"/>
      <c r="I10" s="76"/>
      <c r="J10" s="76"/>
      <c r="K10" s="77"/>
      <c r="L10" s="12"/>
      <c r="M10" s="12"/>
    </row>
    <row r="11" spans="1:17" ht="75" x14ac:dyDescent="0.25">
      <c r="A11" s="74"/>
      <c r="B11" s="74"/>
      <c r="C11" s="74"/>
      <c r="D11" s="2" t="s">
        <v>4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3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18</v>
      </c>
      <c r="C13" s="38"/>
      <c r="D13" s="1">
        <f>E13+F13+G13+H13+I13+J13</f>
        <v>2226069.1806299998</v>
      </c>
      <c r="E13" s="1">
        <f>E14+E15+E16+E18</f>
        <v>393644.38962999999</v>
      </c>
      <c r="F13" s="1">
        <f>F14+F15+F16+F18</f>
        <v>420861.92100000003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5</v>
      </c>
      <c r="L13" s="12"/>
      <c r="M13" s="12"/>
    </row>
    <row r="14" spans="1:17" x14ac:dyDescent="0.25">
      <c r="A14" s="22"/>
      <c r="B14" s="39" t="s">
        <v>6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5</v>
      </c>
      <c r="L14" s="12"/>
      <c r="M14" s="12"/>
    </row>
    <row r="15" spans="1:17" ht="18.75" customHeight="1" x14ac:dyDescent="0.25">
      <c r="A15" s="10"/>
      <c r="B15" s="3" t="s">
        <v>7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5</v>
      </c>
      <c r="L15" s="72"/>
      <c r="M15" s="12"/>
    </row>
    <row r="16" spans="1:17" ht="18.75" customHeight="1" x14ac:dyDescent="0.25">
      <c r="A16" s="10"/>
      <c r="B16" s="3" t="s">
        <v>8</v>
      </c>
      <c r="C16" s="10"/>
      <c r="D16" s="1">
        <f>SUM(E16:J16)</f>
        <v>1774407.8206299997</v>
      </c>
      <c r="E16" s="1">
        <f>E22+E28+E34+E40+E64+E70+E76</f>
        <v>293612.12962999998</v>
      </c>
      <c r="F16" s="1">
        <f>F22+F28+F34+F40+F64+F70+F76+F82</f>
        <v>350456.90100000001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5</v>
      </c>
      <c r="L16" s="37"/>
      <c r="M16" s="21"/>
    </row>
    <row r="17" spans="1:13" ht="30" x14ac:dyDescent="0.25">
      <c r="A17" s="10"/>
      <c r="B17" s="3" t="s">
        <v>9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5</v>
      </c>
      <c r="L17" s="17"/>
      <c r="M17" s="64"/>
    </row>
    <row r="18" spans="1:13" ht="18.75" customHeight="1" x14ac:dyDescent="0.25">
      <c r="A18" s="10"/>
      <c r="B18" s="3" t="s">
        <v>10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21</v>
      </c>
      <c r="B19" s="53" t="s">
        <v>13</v>
      </c>
      <c r="C19" s="2" t="s">
        <v>69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28</v>
      </c>
      <c r="L19" s="21"/>
      <c r="M19" s="64"/>
    </row>
    <row r="20" spans="1:13" x14ac:dyDescent="0.25">
      <c r="A20" s="10"/>
      <c r="B20" s="3" t="s">
        <v>6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7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8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9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10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20</v>
      </c>
      <c r="C25" s="2" t="s">
        <v>69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17</v>
      </c>
      <c r="L25" s="12"/>
      <c r="M25" s="12"/>
    </row>
    <row r="26" spans="1:13" x14ac:dyDescent="0.25">
      <c r="A26" s="10"/>
      <c r="B26" s="3" t="s">
        <v>6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7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8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9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10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22</v>
      </c>
      <c r="B31" s="53" t="s">
        <v>14</v>
      </c>
      <c r="C31" s="2" t="s">
        <v>70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17</v>
      </c>
      <c r="L31" s="12"/>
      <c r="M31" s="12"/>
    </row>
    <row r="32" spans="1:13" x14ac:dyDescent="0.25">
      <c r="A32" s="2"/>
      <c r="B32" s="3" t="s">
        <v>6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7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8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9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10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23</v>
      </c>
      <c r="B37" s="53" t="s">
        <v>30</v>
      </c>
      <c r="C37" s="2" t="s">
        <v>11</v>
      </c>
      <c r="D37" s="1">
        <f>E37+F37+G37+H37+I37+J37</f>
        <v>2132175.9210000001</v>
      </c>
      <c r="E37" s="1">
        <f>E40+E42</f>
        <v>368757.23</v>
      </c>
      <c r="F37" s="1">
        <f>F38+F39+F40+F42</f>
        <v>380811.02100000007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66</v>
      </c>
      <c r="L37" s="12"/>
      <c r="M37" s="12"/>
    </row>
    <row r="38" spans="1:13" x14ac:dyDescent="0.25">
      <c r="A38" s="10"/>
      <c r="B38" s="3" t="s">
        <v>6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7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8</v>
      </c>
      <c r="C40" s="2"/>
      <c r="D40" s="1">
        <f>SUM(E40:J40)</f>
        <v>1680930.4610000001</v>
      </c>
      <c r="E40" s="1">
        <f t="shared" ref="E40" si="7">E46+E52+E58</f>
        <v>269041.87</v>
      </c>
      <c r="F40" s="1">
        <f>F46+F52+F58</f>
        <v>310505.00100000005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9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10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31</v>
      </c>
      <c r="B43" s="53" t="s">
        <v>32</v>
      </c>
      <c r="C43" s="2" t="s">
        <v>63</v>
      </c>
      <c r="D43" s="1">
        <f>SUM(E43:J43)</f>
        <v>34018.241000000002</v>
      </c>
      <c r="E43" s="1">
        <f t="shared" ref="E43:J43" si="11">E44+E45+E46+E48</f>
        <v>140.16</v>
      </c>
      <c r="F43" s="1">
        <f>F44+F45+F46+F48</f>
        <v>33878.080999999998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26</v>
      </c>
      <c r="L43" s="12"/>
      <c r="M43" s="12"/>
    </row>
    <row r="44" spans="1:13" x14ac:dyDescent="0.25">
      <c r="A44" s="2"/>
      <c r="B44" s="3" t="s">
        <v>6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7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8</v>
      </c>
      <c r="C46" s="2"/>
      <c r="D46" s="1">
        <f>SUM(E46:J46)</f>
        <v>34018.241000000002</v>
      </c>
      <c r="E46" s="1">
        <v>140.16</v>
      </c>
      <c r="F46" s="1">
        <v>33878.080999999998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9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10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33</v>
      </c>
      <c r="B49" s="53" t="s">
        <v>19</v>
      </c>
      <c r="C49" s="2" t="s">
        <v>71</v>
      </c>
      <c r="D49" s="1">
        <f>E49+F49+G49+H49+I49+J49</f>
        <v>1905697.6400000001</v>
      </c>
      <c r="E49" s="1">
        <f>E50+E51+E52+E54</f>
        <v>176157.03</v>
      </c>
      <c r="F49" s="1">
        <f>F50+F51+F52+F54</f>
        <v>346932.94000000006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65</v>
      </c>
      <c r="L49" s="12"/>
      <c r="M49" s="12"/>
    </row>
    <row r="50" spans="1:13" x14ac:dyDescent="0.25">
      <c r="A50" s="10"/>
      <c r="B50" s="3" t="s">
        <v>6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7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8</v>
      </c>
      <c r="C52" s="2"/>
      <c r="D52" s="1">
        <f>SUM(E52:J52)</f>
        <v>1502545.3400000003</v>
      </c>
      <c r="E52" s="59">
        <v>124534.83</v>
      </c>
      <c r="F52" s="1">
        <f>226626.92+50000</f>
        <v>276626.92000000004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9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10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34</v>
      </c>
      <c r="B55" s="53" t="s">
        <v>35</v>
      </c>
      <c r="C55" s="2" t="s">
        <v>11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29</v>
      </c>
      <c r="L55" s="18"/>
      <c r="M55" s="12"/>
    </row>
    <row r="56" spans="1:13" x14ac:dyDescent="0.25">
      <c r="A56" s="10"/>
      <c r="B56" s="3" t="s">
        <v>6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7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8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9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10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24</v>
      </c>
      <c r="B61" s="53" t="s">
        <v>15</v>
      </c>
      <c r="C61" s="2" t="s">
        <v>11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25</v>
      </c>
    </row>
    <row r="62" spans="1:13" x14ac:dyDescent="0.25">
      <c r="A62" s="10"/>
      <c r="B62" s="3" t="s">
        <v>6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7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8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9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10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12</v>
      </c>
      <c r="B67" s="53" t="s">
        <v>16</v>
      </c>
      <c r="C67" s="2" t="s">
        <v>11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27</v>
      </c>
    </row>
    <row r="68" spans="1:11" x14ac:dyDescent="0.25">
      <c r="A68" s="10"/>
      <c r="B68" s="3" t="s">
        <v>6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7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8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9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10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61</v>
      </c>
      <c r="C73" s="2" t="s">
        <v>69</v>
      </c>
      <c r="D73" s="4">
        <f>SUM(E73:J73)</f>
        <v>44874.884999999995</v>
      </c>
      <c r="E73" s="4">
        <f>E75+E76</f>
        <v>12144.285</v>
      </c>
      <c r="F73" s="4">
        <f>F75+F76</f>
        <v>32730.6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17</v>
      </c>
    </row>
    <row r="74" spans="1:11" x14ac:dyDescent="0.25">
      <c r="A74" s="10"/>
      <c r="B74" s="3" t="s">
        <v>6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7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8</v>
      </c>
      <c r="C76" s="2"/>
      <c r="D76" s="4">
        <f>SUM(E76:J76)</f>
        <v>44874.884999999995</v>
      </c>
      <c r="E76" s="4">
        <v>12144.285</v>
      </c>
      <c r="F76" s="4">
        <v>32730.6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9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10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3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view="pageBreakPreview" topLeftCell="A25" zoomScale="80" zoomScaleNormal="100" zoomScaleSheetLayoutView="80" workbookViewId="0">
      <selection activeCell="L45" sqref="L45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38</v>
      </c>
    </row>
    <row r="3" spans="1:8" ht="63.75" customHeight="1" x14ac:dyDescent="0.2">
      <c r="A3" s="79" t="s">
        <v>72</v>
      </c>
      <c r="B3" s="79"/>
      <c r="C3" s="79"/>
      <c r="D3" s="79"/>
      <c r="E3" s="79"/>
      <c r="F3" s="79"/>
      <c r="G3" s="79"/>
    </row>
    <row r="4" spans="1:8" ht="12.75" customHeight="1" x14ac:dyDescent="0.2">
      <c r="A4" s="80"/>
      <c r="B4" s="80"/>
      <c r="C4" s="80"/>
      <c r="D4" s="80"/>
      <c r="E4" s="80"/>
      <c r="F4" s="80"/>
      <c r="G4" s="80"/>
    </row>
    <row r="5" spans="1:8" ht="43.5" customHeight="1" x14ac:dyDescent="0.2">
      <c r="A5" s="81" t="s">
        <v>39</v>
      </c>
      <c r="B5" s="81" t="s">
        <v>40</v>
      </c>
      <c r="C5" s="25"/>
      <c r="D5" s="82" t="s">
        <v>41</v>
      </c>
      <c r="E5" s="81" t="s">
        <v>42</v>
      </c>
      <c r="F5" s="81"/>
      <c r="G5" s="81"/>
    </row>
    <row r="6" spans="1:8" ht="90.75" customHeight="1" x14ac:dyDescent="0.2">
      <c r="A6" s="81"/>
      <c r="B6" s="81"/>
      <c r="C6" s="25"/>
      <c r="D6" s="83"/>
      <c r="E6" s="26" t="s">
        <v>43</v>
      </c>
      <c r="F6" s="26" t="s">
        <v>44</v>
      </c>
      <c r="G6" s="27" t="s">
        <v>45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18</v>
      </c>
      <c r="C8" s="29"/>
      <c r="D8" s="25"/>
      <c r="E8" s="50">
        <f>E9+E10+E11+E13</f>
        <v>420861.92100000003</v>
      </c>
      <c r="F8" s="50">
        <f>F9+F10+F11+F13</f>
        <v>230030.87</v>
      </c>
      <c r="G8" s="50">
        <f>G9+G10+G11+G13</f>
        <v>325847.755</v>
      </c>
      <c r="H8" s="33"/>
    </row>
    <row r="9" spans="1:8" x14ac:dyDescent="0.2">
      <c r="A9" s="25"/>
      <c r="B9" s="29" t="s">
        <v>6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7</v>
      </c>
      <c r="C10" s="29"/>
      <c r="D10" s="25"/>
      <c r="E10" s="50">
        <f>'Форма 1'!F15</f>
        <v>99</v>
      </c>
      <c r="F10" s="50">
        <f t="shared" ref="F10" si="0">F58+F64</f>
        <v>99</v>
      </c>
      <c r="G10" s="50"/>
    </row>
    <row r="11" spans="1:8" x14ac:dyDescent="0.2">
      <c r="A11" s="25"/>
      <c r="B11" s="29" t="s">
        <v>8</v>
      </c>
      <c r="C11" s="29"/>
      <c r="D11" s="25"/>
      <c r="E11" s="50">
        <f>'Форма 1'!F16</f>
        <v>350456.90100000001</v>
      </c>
      <c r="F11" s="50">
        <f>F17+F23+F29+F35+F59+F65+F71</f>
        <v>194778.86</v>
      </c>
      <c r="G11" s="50">
        <f>G17+G23+G29+G35+G59+G65+G71</f>
        <v>273118.24</v>
      </c>
      <c r="H11" s="52"/>
    </row>
    <row r="12" spans="1:8" ht="30" x14ac:dyDescent="0.2">
      <c r="A12" s="25"/>
      <c r="B12" s="29" t="s">
        <v>9</v>
      </c>
      <c r="C12" s="29"/>
      <c r="D12" s="25"/>
      <c r="E12" s="50">
        <f>E60+E66</f>
        <v>42.5</v>
      </c>
      <c r="F12" s="50">
        <f t="shared" ref="F12" si="1">F60+F66</f>
        <v>0</v>
      </c>
      <c r="G12" s="50"/>
    </row>
    <row r="13" spans="1:8" x14ac:dyDescent="0.2">
      <c r="A13" s="25"/>
      <c r="B13" s="29" t="s">
        <v>10</v>
      </c>
      <c r="C13" s="29"/>
      <c r="D13" s="25"/>
      <c r="E13" s="50">
        <f>'Форма 1'!F18</f>
        <v>70306.02</v>
      </c>
      <c r="F13" s="50">
        <f>F43+F49+F55</f>
        <v>35153.01</v>
      </c>
      <c r="G13" s="50">
        <f>G37</f>
        <v>52729.514999999999</v>
      </c>
    </row>
    <row r="14" spans="1:8" ht="75" x14ac:dyDescent="0.2">
      <c r="A14" s="25">
        <v>1</v>
      </c>
      <c r="B14" s="43" t="s">
        <v>13</v>
      </c>
      <c r="C14" s="44"/>
      <c r="D14" s="45" t="s">
        <v>46</v>
      </c>
      <c r="E14" s="50">
        <f>SUM(E15:E19)</f>
        <v>178.8</v>
      </c>
      <c r="F14" s="50">
        <v>0</v>
      </c>
      <c r="G14" s="50">
        <v>0</v>
      </c>
    </row>
    <row r="15" spans="1:8" x14ac:dyDescent="0.2">
      <c r="A15" s="25"/>
      <c r="B15" s="46" t="s">
        <v>6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7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8</v>
      </c>
      <c r="C17" s="46" t="s">
        <v>47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9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10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55</v>
      </c>
      <c r="C20" s="46"/>
      <c r="D20" s="45" t="s">
        <v>48</v>
      </c>
      <c r="E20" s="58">
        <f>SUM(E23,E22)</f>
        <v>6000</v>
      </c>
      <c r="F20" s="50">
        <f>F23</f>
        <v>6000</v>
      </c>
      <c r="G20" s="50">
        <f>G23</f>
        <v>6000</v>
      </c>
    </row>
    <row r="21" spans="1:7" x14ac:dyDescent="0.2">
      <c r="A21" s="25"/>
      <c r="B21" s="46" t="s">
        <v>6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7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8</v>
      </c>
      <c r="C23" s="46" t="s">
        <v>49</v>
      </c>
      <c r="D23" s="47"/>
      <c r="E23" s="51">
        <f>'Форма 1'!F28</f>
        <v>6000</v>
      </c>
      <c r="F23" s="50">
        <v>6000</v>
      </c>
      <c r="G23" s="50">
        <v>6000</v>
      </c>
    </row>
    <row r="24" spans="1:7" ht="30" x14ac:dyDescent="0.2">
      <c r="A24" s="25"/>
      <c r="B24" s="46" t="s">
        <v>9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10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56</v>
      </c>
      <c r="C26" s="44"/>
      <c r="D26" s="45" t="s">
        <v>48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6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7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8</v>
      </c>
      <c r="C29" s="46" t="s">
        <v>49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9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10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30</v>
      </c>
      <c r="C32" s="30"/>
      <c r="D32" s="25" t="s">
        <v>50</v>
      </c>
      <c r="E32" s="51">
        <f>E38+E44+E50</f>
        <v>380811.02100000007</v>
      </c>
      <c r="F32" s="51">
        <f>F38+F44+F50</f>
        <v>172192.26</v>
      </c>
      <c r="G32" s="51">
        <f t="shared" ref="G32" si="2">G38+G44+G50</f>
        <v>241348.99</v>
      </c>
    </row>
    <row r="33" spans="1:9" x14ac:dyDescent="0.2">
      <c r="A33" s="25"/>
      <c r="B33" s="29" t="s">
        <v>6</v>
      </c>
      <c r="C33" s="29"/>
      <c r="D33" s="25"/>
      <c r="E33" s="50">
        <v>0</v>
      </c>
      <c r="F33" s="51">
        <f t="shared" ref="F33:F55" si="3">E33*50%</f>
        <v>0</v>
      </c>
      <c r="G33" s="51">
        <f t="shared" ref="G33:G55" si="4">E33*75%</f>
        <v>0</v>
      </c>
    </row>
    <row r="34" spans="1:9" ht="21" customHeight="1" x14ac:dyDescent="0.2">
      <c r="A34" s="25"/>
      <c r="B34" s="29" t="s">
        <v>7</v>
      </c>
      <c r="C34" s="29"/>
      <c r="D34" s="25"/>
      <c r="E34" s="50">
        <v>0</v>
      </c>
      <c r="F34" s="51">
        <f t="shared" si="3"/>
        <v>0</v>
      </c>
      <c r="G34" s="51">
        <f t="shared" si="4"/>
        <v>0</v>
      </c>
    </row>
    <row r="35" spans="1:9" ht="18" customHeight="1" x14ac:dyDescent="0.2">
      <c r="A35" s="25"/>
      <c r="B35" s="29" t="s">
        <v>8</v>
      </c>
      <c r="C35" s="29" t="s">
        <v>49</v>
      </c>
      <c r="D35" s="25"/>
      <c r="E35" s="51">
        <f>'Форма 1'!F40</f>
        <v>310505.00100000005</v>
      </c>
      <c r="F35" s="51">
        <f>F41+F47+F53</f>
        <v>172192.26</v>
      </c>
      <c r="G35" s="51">
        <f>G41+G47+G53</f>
        <v>241348.99</v>
      </c>
      <c r="H35" s="32"/>
    </row>
    <row r="36" spans="1:9" ht="30" x14ac:dyDescent="0.2">
      <c r="A36" s="25"/>
      <c r="B36" s="29" t="s">
        <v>9</v>
      </c>
      <c r="C36" s="29"/>
      <c r="D36" s="25"/>
      <c r="E36" s="51">
        <v>0</v>
      </c>
      <c r="F36" s="51">
        <f t="shared" si="3"/>
        <v>0</v>
      </c>
      <c r="G36" s="51">
        <f t="shared" si="4"/>
        <v>0</v>
      </c>
    </row>
    <row r="37" spans="1:9" ht="18" customHeight="1" x14ac:dyDescent="0.2">
      <c r="A37" s="25"/>
      <c r="B37" s="29" t="s">
        <v>10</v>
      </c>
      <c r="C37" s="29"/>
      <c r="D37" s="25"/>
      <c r="E37" s="51">
        <f>'Форма 1'!F42</f>
        <v>70306.02</v>
      </c>
      <c r="F37" s="51">
        <f t="shared" si="3"/>
        <v>35153.01</v>
      </c>
      <c r="G37" s="51">
        <f t="shared" si="4"/>
        <v>52729.514999999999</v>
      </c>
    </row>
    <row r="38" spans="1:9" ht="42" customHeight="1" x14ac:dyDescent="0.2">
      <c r="A38" s="31" t="s">
        <v>58</v>
      </c>
      <c r="B38" s="41" t="s">
        <v>32</v>
      </c>
      <c r="C38" s="29"/>
      <c r="D38" s="25" t="s">
        <v>51</v>
      </c>
      <c r="E38" s="50">
        <f>SUM(E41,E40,E39)</f>
        <v>33878.080999999998</v>
      </c>
      <c r="F38" s="51">
        <f>F41</f>
        <v>33878.800000000003</v>
      </c>
      <c r="G38" s="51">
        <f>G41</f>
        <v>33878.800000000003</v>
      </c>
    </row>
    <row r="39" spans="1:9" x14ac:dyDescent="0.2">
      <c r="A39" s="31"/>
      <c r="B39" s="29" t="s">
        <v>6</v>
      </c>
      <c r="C39" s="29"/>
      <c r="D39" s="25"/>
      <c r="E39" s="50">
        <v>0</v>
      </c>
      <c r="F39" s="51">
        <f t="shared" si="3"/>
        <v>0</v>
      </c>
      <c r="G39" s="51">
        <f t="shared" si="4"/>
        <v>0</v>
      </c>
    </row>
    <row r="40" spans="1:9" ht="20.25" customHeight="1" x14ac:dyDescent="0.2">
      <c r="A40" s="31"/>
      <c r="B40" s="29" t="s">
        <v>7</v>
      </c>
      <c r="C40" s="29"/>
      <c r="D40" s="25"/>
      <c r="E40" s="50">
        <v>0</v>
      </c>
      <c r="F40" s="51">
        <f t="shared" si="3"/>
        <v>0</v>
      </c>
      <c r="G40" s="51">
        <f t="shared" si="4"/>
        <v>0</v>
      </c>
    </row>
    <row r="41" spans="1:9" ht="23.25" customHeight="1" x14ac:dyDescent="0.2">
      <c r="A41" s="31"/>
      <c r="B41" s="46" t="s">
        <v>8</v>
      </c>
      <c r="C41" s="46"/>
      <c r="D41" s="47"/>
      <c r="E41" s="50">
        <f>'Форма 1'!F46</f>
        <v>33878.080999999998</v>
      </c>
      <c r="F41" s="51">
        <v>33878.800000000003</v>
      </c>
      <c r="G41" s="51">
        <v>33878.800000000003</v>
      </c>
      <c r="H41" s="33" t="s">
        <v>73</v>
      </c>
    </row>
    <row r="42" spans="1:9" ht="30" x14ac:dyDescent="0.2">
      <c r="A42" s="31"/>
      <c r="B42" s="29" t="s">
        <v>9</v>
      </c>
      <c r="C42" s="29"/>
      <c r="D42" s="25"/>
      <c r="E42" s="50">
        <v>0</v>
      </c>
      <c r="F42" s="51">
        <f t="shared" si="3"/>
        <v>0</v>
      </c>
      <c r="G42" s="51">
        <f t="shared" si="4"/>
        <v>0</v>
      </c>
    </row>
    <row r="43" spans="1:9" ht="23.25" customHeight="1" x14ac:dyDescent="0.2">
      <c r="A43" s="31"/>
      <c r="B43" s="46" t="s">
        <v>10</v>
      </c>
      <c r="C43" s="46"/>
      <c r="D43" s="47"/>
      <c r="E43" s="50">
        <v>0</v>
      </c>
      <c r="F43" s="51">
        <f t="shared" si="3"/>
        <v>0</v>
      </c>
      <c r="G43" s="51">
        <f t="shared" si="4"/>
        <v>0</v>
      </c>
    </row>
    <row r="44" spans="1:9" ht="35.25" customHeight="1" x14ac:dyDescent="0.2">
      <c r="A44" s="31" t="s">
        <v>59</v>
      </c>
      <c r="B44" s="42" t="s">
        <v>19</v>
      </c>
      <c r="C44" s="29"/>
      <c r="D44" s="25"/>
      <c r="E44" s="50">
        <f>E47+E49</f>
        <v>346932.94000000006</v>
      </c>
      <c r="F44" s="51">
        <f>F47</f>
        <v>138313.46</v>
      </c>
      <c r="G44" s="51">
        <f>G47</f>
        <v>207470.19</v>
      </c>
    </row>
    <row r="45" spans="1:9" ht="23.25" customHeight="1" x14ac:dyDescent="0.2">
      <c r="A45" s="31"/>
      <c r="B45" s="29" t="s">
        <v>6</v>
      </c>
      <c r="C45" s="29"/>
      <c r="D45" s="25"/>
      <c r="E45" s="50">
        <v>0</v>
      </c>
      <c r="F45" s="51">
        <f t="shared" si="3"/>
        <v>0</v>
      </c>
      <c r="G45" s="51">
        <f t="shared" si="4"/>
        <v>0</v>
      </c>
    </row>
    <row r="46" spans="1:9" ht="23.25" customHeight="1" x14ac:dyDescent="0.2">
      <c r="A46" s="31"/>
      <c r="B46" s="29" t="s">
        <v>7</v>
      </c>
      <c r="C46" s="29"/>
      <c r="D46" s="25"/>
      <c r="E46" s="50">
        <v>0</v>
      </c>
      <c r="F46" s="51">
        <f t="shared" si="3"/>
        <v>0</v>
      </c>
      <c r="G46" s="51">
        <f t="shared" si="4"/>
        <v>0</v>
      </c>
    </row>
    <row r="47" spans="1:9" ht="23.25" customHeight="1" x14ac:dyDescent="0.2">
      <c r="A47" s="31"/>
      <c r="B47" s="46" t="s">
        <v>8</v>
      </c>
      <c r="C47" s="46"/>
      <c r="D47" s="47"/>
      <c r="E47" s="50">
        <f>'Форма 1'!F52</f>
        <v>276626.92000000004</v>
      </c>
      <c r="F47" s="51">
        <v>138313.46</v>
      </c>
      <c r="G47" s="51">
        <v>207470.19</v>
      </c>
      <c r="H47" s="23" t="s">
        <v>74</v>
      </c>
      <c r="I47" s="49"/>
    </row>
    <row r="48" spans="1:9" ht="33.75" customHeight="1" x14ac:dyDescent="0.2">
      <c r="A48" s="31"/>
      <c r="B48" s="46" t="s">
        <v>9</v>
      </c>
      <c r="C48" s="46"/>
      <c r="D48" s="47"/>
      <c r="E48" s="50">
        <v>0</v>
      </c>
      <c r="F48" s="51">
        <f t="shared" si="3"/>
        <v>0</v>
      </c>
      <c r="G48" s="51">
        <f t="shared" si="4"/>
        <v>0</v>
      </c>
      <c r="H48" s="49"/>
      <c r="I48" s="49"/>
    </row>
    <row r="49" spans="1:9" ht="23.25" customHeight="1" x14ac:dyDescent="0.2">
      <c r="A49" s="31"/>
      <c r="B49" s="46" t="s">
        <v>10</v>
      </c>
      <c r="C49" s="46"/>
      <c r="D49" s="47"/>
      <c r="E49" s="50">
        <f>'Форма 1'!F54</f>
        <v>70306.02</v>
      </c>
      <c r="F49" s="51">
        <v>35153.01</v>
      </c>
      <c r="G49" s="51">
        <v>52729.52</v>
      </c>
      <c r="H49" s="49"/>
      <c r="I49" s="49"/>
    </row>
    <row r="50" spans="1:9" ht="37.5" customHeight="1" x14ac:dyDescent="0.2">
      <c r="A50" s="31" t="s">
        <v>60</v>
      </c>
      <c r="B50" s="42" t="s">
        <v>57</v>
      </c>
      <c r="C50" s="29"/>
      <c r="D50" s="25"/>
      <c r="E50" s="50">
        <f>E53+E55</f>
        <v>0</v>
      </c>
      <c r="F50" s="51">
        <f t="shared" si="3"/>
        <v>0</v>
      </c>
      <c r="G50" s="51">
        <f t="shared" si="4"/>
        <v>0</v>
      </c>
      <c r="H50" s="49"/>
      <c r="I50" s="49"/>
    </row>
    <row r="51" spans="1:9" ht="23.25" customHeight="1" x14ac:dyDescent="0.2">
      <c r="A51" s="31"/>
      <c r="B51" s="29" t="s">
        <v>6</v>
      </c>
      <c r="C51" s="29"/>
      <c r="D51" s="25"/>
      <c r="E51" s="50">
        <v>0</v>
      </c>
      <c r="F51" s="51">
        <f t="shared" si="3"/>
        <v>0</v>
      </c>
      <c r="G51" s="51">
        <f t="shared" si="4"/>
        <v>0</v>
      </c>
      <c r="H51" s="49"/>
      <c r="I51" s="49"/>
    </row>
    <row r="52" spans="1:9" ht="23.25" customHeight="1" x14ac:dyDescent="0.2">
      <c r="A52" s="31"/>
      <c r="B52" s="29" t="s">
        <v>7</v>
      </c>
      <c r="C52" s="29"/>
      <c r="D52" s="25"/>
      <c r="E52" s="50">
        <v>0</v>
      </c>
      <c r="F52" s="51">
        <f t="shared" si="3"/>
        <v>0</v>
      </c>
      <c r="G52" s="51">
        <f t="shared" si="4"/>
        <v>0</v>
      </c>
      <c r="H52" s="49"/>
      <c r="I52" s="49"/>
    </row>
    <row r="53" spans="1:9" ht="23.25" customHeight="1" x14ac:dyDescent="0.2">
      <c r="A53" s="31"/>
      <c r="B53" s="46" t="s">
        <v>8</v>
      </c>
      <c r="C53" s="46"/>
      <c r="D53" s="47"/>
      <c r="E53" s="50">
        <v>0</v>
      </c>
      <c r="F53" s="51">
        <f t="shared" si="3"/>
        <v>0</v>
      </c>
      <c r="G53" s="51">
        <f t="shared" si="4"/>
        <v>0</v>
      </c>
      <c r="I53" s="49"/>
    </row>
    <row r="54" spans="1:9" ht="30.75" customHeight="1" x14ac:dyDescent="0.2">
      <c r="A54" s="31"/>
      <c r="B54" s="46" t="s">
        <v>9</v>
      </c>
      <c r="C54" s="46"/>
      <c r="D54" s="47"/>
      <c r="E54" s="50">
        <v>0</v>
      </c>
      <c r="F54" s="51">
        <f t="shared" si="3"/>
        <v>0</v>
      </c>
      <c r="G54" s="51">
        <f t="shared" si="4"/>
        <v>0</v>
      </c>
      <c r="H54" s="49"/>
      <c r="I54" s="49"/>
    </row>
    <row r="55" spans="1:9" ht="23.25" customHeight="1" x14ac:dyDescent="0.2">
      <c r="A55" s="31"/>
      <c r="B55" s="46" t="s">
        <v>10</v>
      </c>
      <c r="C55" s="46"/>
      <c r="D55" s="47"/>
      <c r="E55" s="50">
        <v>0</v>
      </c>
      <c r="F55" s="51">
        <f t="shared" si="3"/>
        <v>0</v>
      </c>
      <c r="G55" s="51">
        <f t="shared" si="4"/>
        <v>0</v>
      </c>
      <c r="H55" s="49"/>
      <c r="I55" s="49"/>
    </row>
    <row r="56" spans="1:9" ht="50.25" customHeight="1" x14ac:dyDescent="0.2">
      <c r="A56" s="25">
        <v>5</v>
      </c>
      <c r="B56" s="42" t="s">
        <v>52</v>
      </c>
      <c r="C56" s="30"/>
      <c r="D56" s="25" t="s">
        <v>53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6</v>
      </c>
      <c r="C57" s="29"/>
      <c r="D57" s="25"/>
      <c r="E57" s="50">
        <v>0</v>
      </c>
      <c r="F57" s="50">
        <f t="shared" ref="F57:G57" si="5">E57</f>
        <v>0</v>
      </c>
      <c r="G57" s="50">
        <f t="shared" si="5"/>
        <v>0</v>
      </c>
    </row>
    <row r="58" spans="1:9" ht="20.25" customHeight="1" x14ac:dyDescent="0.2">
      <c r="A58" s="25"/>
      <c r="B58" s="29" t="s">
        <v>7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8</v>
      </c>
      <c r="C59" s="29" t="s">
        <v>49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9</v>
      </c>
      <c r="C60" s="29"/>
      <c r="D60" s="25"/>
      <c r="E60" s="51">
        <f>E59</f>
        <v>42.5</v>
      </c>
      <c r="F60" s="50">
        <v>0</v>
      </c>
      <c r="G60" s="50">
        <v>0</v>
      </c>
    </row>
    <row r="61" spans="1:9" ht="24.75" customHeight="1" x14ac:dyDescent="0.2">
      <c r="A61" s="25"/>
      <c r="B61" s="29" t="s">
        <v>10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16</v>
      </c>
      <c r="C62" s="29"/>
      <c r="D62" s="31" t="s">
        <v>54</v>
      </c>
      <c r="E62" s="50">
        <f>SUM(E63:E65)</f>
        <v>0</v>
      </c>
      <c r="F62" s="50">
        <f t="shared" ref="F62" si="6">SUM(F63:F65)</f>
        <v>0</v>
      </c>
      <c r="G62" s="50">
        <v>0</v>
      </c>
    </row>
    <row r="63" spans="1:9" x14ac:dyDescent="0.2">
      <c r="A63" s="25"/>
      <c r="B63" s="29" t="s">
        <v>6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7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8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9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10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62</v>
      </c>
      <c r="C68" s="35"/>
      <c r="D68" s="34"/>
      <c r="E68" s="57">
        <f>E70+E71</f>
        <v>32730.6</v>
      </c>
      <c r="F68" s="56">
        <f>F71</f>
        <v>16365.3</v>
      </c>
      <c r="G68" s="57">
        <f>G71</f>
        <v>24547.95</v>
      </c>
    </row>
    <row r="69" spans="1:7" x14ac:dyDescent="0.2">
      <c r="A69" s="25"/>
      <c r="B69" s="29" t="s">
        <v>6</v>
      </c>
      <c r="C69" s="35"/>
      <c r="D69" s="34"/>
      <c r="E69" s="57">
        <v>0</v>
      </c>
      <c r="F69" s="56">
        <f t="shared" ref="F69:F72" si="7">E69/12*6</f>
        <v>0</v>
      </c>
      <c r="G69" s="57">
        <f t="shared" ref="G69:G73" si="8">E69/12*9</f>
        <v>0</v>
      </c>
    </row>
    <row r="70" spans="1:7" x14ac:dyDescent="0.2">
      <c r="A70" s="25"/>
      <c r="B70" s="29" t="s">
        <v>7</v>
      </c>
      <c r="C70" s="35"/>
      <c r="D70" s="34"/>
      <c r="E70" s="57">
        <v>0</v>
      </c>
      <c r="F70" s="56">
        <f t="shared" si="7"/>
        <v>0</v>
      </c>
      <c r="G70" s="57">
        <f t="shared" si="8"/>
        <v>0</v>
      </c>
    </row>
    <row r="71" spans="1:7" ht="24.75" customHeight="1" x14ac:dyDescent="0.2">
      <c r="A71" s="25"/>
      <c r="B71" s="29" t="s">
        <v>8</v>
      </c>
      <c r="C71" s="35"/>
      <c r="D71" s="34"/>
      <c r="E71" s="57">
        <f>'Форма 1'!F76</f>
        <v>32730.6</v>
      </c>
      <c r="F71" s="56">
        <v>16365.3</v>
      </c>
      <c r="G71" s="57">
        <v>24547.95</v>
      </c>
    </row>
    <row r="72" spans="1:7" ht="30" x14ac:dyDescent="0.2">
      <c r="A72" s="25"/>
      <c r="B72" s="29" t="s">
        <v>9</v>
      </c>
      <c r="C72" s="35"/>
      <c r="D72" s="34"/>
      <c r="E72" s="57">
        <v>0</v>
      </c>
      <c r="F72" s="56">
        <f t="shared" si="7"/>
        <v>0</v>
      </c>
      <c r="G72" s="57">
        <f t="shared" si="8"/>
        <v>0</v>
      </c>
    </row>
    <row r="73" spans="1:7" x14ac:dyDescent="0.2">
      <c r="A73" s="60"/>
      <c r="B73" s="61" t="s">
        <v>10</v>
      </c>
      <c r="C73" s="36"/>
      <c r="E73" s="62">
        <v>0</v>
      </c>
      <c r="F73" s="62">
        <v>0</v>
      </c>
      <c r="G73" s="63">
        <f t="shared" si="8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2025-03-10T09:59:16Z</dcterms:modified>
</cp:coreProperties>
</file>