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35"/>
  </bookViews>
  <sheets>
    <sheet name="РАЗДЕЛ 3" sheetId="1" r:id="rId1"/>
  </sheets>
  <definedNames>
    <definedName name="_xlnm._FilterDatabase" localSheetId="0" hidden="1">'РАЗДЕЛ 3'!$A$15:$K$92</definedName>
    <definedName name="_xlnm.Print_Area" localSheetId="0">'РАЗДЕЛ 3'!$A$1:$K$228</definedName>
  </definedNames>
  <calcPr calcId="145621"/>
</workbook>
</file>

<file path=xl/calcChain.xml><?xml version="1.0" encoding="utf-8"?>
<calcChain xmlns="http://schemas.openxmlformats.org/spreadsheetml/2006/main">
  <c r="H205" i="1" l="1"/>
  <c r="H206" i="1"/>
  <c r="H207" i="1"/>
  <c r="H208" i="1"/>
  <c r="H209" i="1"/>
  <c r="H210" i="1"/>
  <c r="H211" i="1"/>
  <c r="H212" i="1"/>
  <c r="H213" i="1"/>
  <c r="H214" i="1"/>
  <c r="H215" i="1"/>
  <c r="H216" i="1"/>
  <c r="H217" i="1"/>
  <c r="H218" i="1"/>
  <c r="H219" i="1"/>
  <c r="H220" i="1"/>
  <c r="H221" i="1"/>
  <c r="H222" i="1"/>
  <c r="H223" i="1"/>
  <c r="H224" i="1"/>
  <c r="H225" i="1"/>
  <c r="H226" i="1"/>
  <c r="H227" i="1"/>
  <c r="H228" i="1"/>
  <c r="H192" i="1"/>
  <c r="H193" i="1"/>
  <c r="H194" i="1"/>
  <c r="H195" i="1"/>
  <c r="H196" i="1"/>
  <c r="H197" i="1"/>
  <c r="H198" i="1"/>
  <c r="H199" i="1"/>
  <c r="H200" i="1"/>
  <c r="H201" i="1"/>
  <c r="H202" i="1"/>
  <c r="H203" i="1"/>
  <c r="H204" i="1"/>
  <c r="H175" i="1"/>
  <c r="H176" i="1"/>
  <c r="H177" i="1"/>
  <c r="H178" i="1"/>
  <c r="H179" i="1"/>
  <c r="H180" i="1"/>
  <c r="H181" i="1"/>
  <c r="H182" i="1"/>
  <c r="H183" i="1"/>
  <c r="H184" i="1"/>
  <c r="H185" i="1"/>
  <c r="H186" i="1"/>
  <c r="H187" i="1"/>
  <c r="H188" i="1"/>
  <c r="H189" i="1"/>
  <c r="H190" i="1"/>
  <c r="H191" i="1"/>
  <c r="J181" i="1"/>
  <c r="I181" i="1"/>
  <c r="J111" i="1" l="1"/>
  <c r="I111" i="1"/>
  <c r="H111" i="1"/>
  <c r="G111" i="1"/>
  <c r="F111" i="1"/>
  <c r="J105" i="1"/>
  <c r="I105" i="1"/>
  <c r="H105" i="1"/>
  <c r="G105" i="1"/>
  <c r="F105" i="1"/>
  <c r="J99" i="1"/>
  <c r="I99" i="1"/>
  <c r="H99" i="1"/>
  <c r="G99" i="1"/>
  <c r="F99" i="1"/>
  <c r="J93" i="1"/>
  <c r="I93" i="1"/>
  <c r="H93" i="1"/>
  <c r="G93" i="1"/>
  <c r="F93" i="1"/>
  <c r="J87" i="1"/>
  <c r="I87" i="1"/>
  <c r="H87" i="1"/>
  <c r="G87" i="1"/>
  <c r="F87" i="1"/>
  <c r="J81" i="1"/>
  <c r="I81" i="1"/>
  <c r="H81" i="1"/>
  <c r="G81" i="1"/>
  <c r="F81" i="1"/>
  <c r="J79" i="1"/>
  <c r="I79" i="1" s="1"/>
  <c r="H79" i="1"/>
  <c r="G79" i="1" s="1"/>
  <c r="F79" i="1" s="1"/>
  <c r="J75" i="1"/>
  <c r="I75" i="1"/>
  <c r="H75" i="1"/>
  <c r="G75" i="1"/>
  <c r="F75" i="1"/>
  <c r="G52" i="1"/>
  <c r="H52" i="1"/>
  <c r="I52" i="1"/>
  <c r="J52" i="1"/>
  <c r="G53" i="1"/>
  <c r="H53" i="1"/>
  <c r="I53" i="1"/>
  <c r="J53" i="1"/>
  <c r="G54" i="1"/>
  <c r="H54" i="1"/>
  <c r="I54" i="1"/>
  <c r="J54" i="1"/>
  <c r="G55" i="1"/>
  <c r="H55" i="1"/>
  <c r="I55" i="1"/>
  <c r="J55" i="1"/>
  <c r="G56" i="1"/>
  <c r="H56" i="1"/>
  <c r="I56" i="1"/>
  <c r="J56" i="1"/>
  <c r="F55" i="1"/>
  <c r="F56" i="1"/>
  <c r="F52" i="1"/>
  <c r="F53" i="1"/>
  <c r="F54" i="1"/>
  <c r="J63" i="1"/>
  <c r="I63" i="1"/>
  <c r="H63" i="1"/>
  <c r="G63" i="1"/>
  <c r="F63" i="1"/>
  <c r="J60" i="1"/>
  <c r="I60" i="1"/>
  <c r="I57" i="1" s="1"/>
  <c r="H60" i="1"/>
  <c r="G60" i="1"/>
  <c r="G57" i="1" s="1"/>
  <c r="F60" i="1"/>
  <c r="J57" i="1"/>
  <c r="H57" i="1"/>
  <c r="F57" i="1"/>
  <c r="I51" i="1"/>
  <c r="G51" i="1"/>
  <c r="J51" i="1"/>
  <c r="H51" i="1"/>
  <c r="F51" i="1"/>
  <c r="H48" i="1"/>
  <c r="G48" i="1"/>
  <c r="G45" i="1" s="1"/>
  <c r="F48" i="1"/>
  <c r="J45" i="1"/>
  <c r="I45" i="1"/>
  <c r="H45" i="1"/>
  <c r="F45" i="1"/>
  <c r="H42" i="1"/>
  <c r="G42" i="1"/>
  <c r="J39" i="1"/>
  <c r="I39" i="1"/>
  <c r="H39" i="1"/>
  <c r="G39" i="1"/>
  <c r="F39" i="1"/>
  <c r="J33" i="1"/>
  <c r="I33" i="1"/>
  <c r="H33" i="1"/>
  <c r="G33" i="1"/>
  <c r="F33" i="1"/>
  <c r="F30" i="1"/>
  <c r="J27" i="1"/>
  <c r="I27" i="1"/>
  <c r="H27" i="1"/>
  <c r="G27" i="1"/>
  <c r="F27" i="1"/>
  <c r="J21" i="1"/>
  <c r="I21" i="1"/>
  <c r="H21" i="1"/>
  <c r="G21" i="1"/>
  <c r="F21" i="1"/>
  <c r="D74" i="1" l="1"/>
  <c r="D73" i="1"/>
  <c r="D72" i="1"/>
  <c r="D71" i="1"/>
  <c r="D70" i="1"/>
  <c r="J69" i="1"/>
  <c r="I69" i="1"/>
  <c r="H69" i="1"/>
  <c r="G69" i="1"/>
  <c r="F69" i="1"/>
  <c r="E69" i="1"/>
  <c r="D69" i="1" l="1"/>
  <c r="I129" i="1" l="1"/>
  <c r="J132" i="1"/>
  <c r="J131" i="1"/>
  <c r="J129" i="1"/>
  <c r="J128" i="1"/>
  <c r="I132" i="1"/>
  <c r="I131" i="1"/>
  <c r="I128" i="1"/>
  <c r="J139" i="1"/>
  <c r="I139" i="1"/>
  <c r="J151" i="1" l="1"/>
  <c r="I151" i="1"/>
  <c r="J193" i="1"/>
  <c r="I193" i="1"/>
  <c r="I199" i="1"/>
  <c r="J202" i="1"/>
  <c r="J199" i="1" s="1"/>
  <c r="I205" i="1"/>
  <c r="J205" i="1"/>
  <c r="J211" i="1"/>
  <c r="I211" i="1"/>
  <c r="H134" i="1"/>
  <c r="H135" i="1"/>
  <c r="H136" i="1"/>
  <c r="H137" i="1"/>
  <c r="H138" i="1"/>
  <c r="H140" i="1"/>
  <c r="H141" i="1"/>
  <c r="H143" i="1"/>
  <c r="H144" i="1"/>
  <c r="H146" i="1"/>
  <c r="H147" i="1"/>
  <c r="H148" i="1"/>
  <c r="J148" i="1" s="1"/>
  <c r="H149" i="1"/>
  <c r="H150" i="1"/>
  <c r="H152" i="1"/>
  <c r="H153" i="1"/>
  <c r="H154" i="1"/>
  <c r="H155" i="1"/>
  <c r="H156" i="1"/>
  <c r="H158" i="1"/>
  <c r="H159" i="1"/>
  <c r="H161" i="1"/>
  <c r="H162" i="1"/>
  <c r="H170" i="1"/>
  <c r="H171" i="1"/>
  <c r="H173" i="1"/>
  <c r="H174" i="1"/>
  <c r="J190" i="1"/>
  <c r="J187" i="1" s="1"/>
  <c r="H160" i="1"/>
  <c r="J160" i="1" s="1"/>
  <c r="J157" i="1" s="1"/>
  <c r="H172" i="1"/>
  <c r="J172" i="1" s="1"/>
  <c r="J166" i="1" s="1"/>
  <c r="J163" i="1" s="1"/>
  <c r="H142" i="1"/>
  <c r="J130" i="1" l="1"/>
  <c r="J127" i="1" s="1"/>
  <c r="J145" i="1"/>
  <c r="I190" i="1"/>
  <c r="I187" i="1" s="1"/>
  <c r="I172" i="1"/>
  <c r="I166" i="1" s="1"/>
  <c r="I163" i="1" s="1"/>
  <c r="I160" i="1"/>
  <c r="I157" i="1" s="1"/>
  <c r="I148" i="1"/>
  <c r="E60" i="1"/>
  <c r="E48" i="1"/>
  <c r="I130" i="1" l="1"/>
  <c r="I127" i="1" s="1"/>
  <c r="I145" i="1"/>
  <c r="J223" i="1"/>
  <c r="I223" i="1"/>
  <c r="J217" i="1"/>
  <c r="I217" i="1"/>
  <c r="I175" i="1"/>
  <c r="J175" i="1"/>
  <c r="J169" i="1"/>
  <c r="I169" i="1"/>
  <c r="D116" i="1"/>
  <c r="D115" i="1"/>
  <c r="D114" i="1"/>
  <c r="D113" i="1"/>
  <c r="D112" i="1"/>
  <c r="E111" i="1"/>
  <c r="G16" i="1"/>
  <c r="H16" i="1"/>
  <c r="I16" i="1"/>
  <c r="J16" i="1"/>
  <c r="G17" i="1"/>
  <c r="H17" i="1"/>
  <c r="I17" i="1"/>
  <c r="J17" i="1"/>
  <c r="H18" i="1"/>
  <c r="I18" i="1"/>
  <c r="J18" i="1"/>
  <c r="H167" i="1"/>
  <c r="G20" i="1"/>
  <c r="H20" i="1"/>
  <c r="I20" i="1"/>
  <c r="J20" i="1"/>
  <c r="E55" i="1"/>
  <c r="E56" i="1"/>
  <c r="E20" i="1" s="1"/>
  <c r="E52" i="1"/>
  <c r="E53" i="1"/>
  <c r="E17" i="1" s="1"/>
  <c r="E54" i="1"/>
  <c r="E18" i="1" s="1"/>
  <c r="D68" i="1"/>
  <c r="D67" i="1"/>
  <c r="D66" i="1"/>
  <c r="D65" i="1"/>
  <c r="D64" i="1"/>
  <c r="E63" i="1"/>
  <c r="D62" i="1"/>
  <c r="D61" i="1"/>
  <c r="D60" i="1"/>
  <c r="D59" i="1"/>
  <c r="D58" i="1"/>
  <c r="H169" i="1"/>
  <c r="E57" i="1"/>
  <c r="D110" i="1"/>
  <c r="D109" i="1"/>
  <c r="D108" i="1"/>
  <c r="D107" i="1"/>
  <c r="D106" i="1"/>
  <c r="E105" i="1"/>
  <c r="F18" i="1" l="1"/>
  <c r="H130" i="1" s="1"/>
  <c r="H166" i="1"/>
  <c r="F20" i="1"/>
  <c r="H132" i="1" s="1"/>
  <c r="H168" i="1"/>
  <c r="F16" i="1"/>
  <c r="H128" i="1" s="1"/>
  <c r="H164" i="1"/>
  <c r="F17" i="1"/>
  <c r="H129" i="1" s="1"/>
  <c r="H165" i="1"/>
  <c r="D105" i="1"/>
  <c r="E16" i="1"/>
  <c r="D111" i="1"/>
  <c r="G18" i="1"/>
  <c r="G15" i="1" s="1"/>
  <c r="D63" i="1"/>
  <c r="D57" i="1"/>
  <c r="F15" i="1" l="1"/>
  <c r="H127" i="1" s="1"/>
  <c r="D18" i="1"/>
  <c r="D43" i="1"/>
  <c r="D98" i="1" l="1"/>
  <c r="D97" i="1"/>
  <c r="D96" i="1"/>
  <c r="D95" i="1"/>
  <c r="D94" i="1"/>
  <c r="E93" i="1"/>
  <c r="D37" i="1"/>
  <c r="D38" i="1"/>
  <c r="D93" i="1" l="1"/>
  <c r="D104" i="1" l="1"/>
  <c r="D103" i="1"/>
  <c r="D102" i="1"/>
  <c r="D101" i="1"/>
  <c r="D100" i="1"/>
  <c r="E99" i="1"/>
  <c r="E15" i="1" l="1"/>
  <c r="D99" i="1"/>
  <c r="D83" i="1"/>
  <c r="E45" i="1" l="1"/>
  <c r="D92" i="1"/>
  <c r="D91" i="1"/>
  <c r="D90" i="1"/>
  <c r="D89" i="1"/>
  <c r="D88" i="1"/>
  <c r="E87" i="1"/>
  <c r="D86" i="1"/>
  <c r="D85" i="1"/>
  <c r="D84" i="1"/>
  <c r="D82" i="1"/>
  <c r="E81" i="1"/>
  <c r="D80" i="1"/>
  <c r="D78" i="1"/>
  <c r="D77" i="1"/>
  <c r="D76" i="1"/>
  <c r="E75" i="1"/>
  <c r="D56" i="1"/>
  <c r="D55" i="1"/>
  <c r="D54" i="1"/>
  <c r="D53" i="1"/>
  <c r="D52" i="1"/>
  <c r="H163" i="1"/>
  <c r="E51" i="1"/>
  <c r="D50" i="1"/>
  <c r="D49" i="1"/>
  <c r="D47" i="1"/>
  <c r="D46" i="1"/>
  <c r="D44" i="1"/>
  <c r="D42" i="1"/>
  <c r="D41" i="1"/>
  <c r="D40" i="1"/>
  <c r="H151" i="1"/>
  <c r="E39" i="1"/>
  <c r="D36" i="1"/>
  <c r="D35" i="1"/>
  <c r="D34" i="1"/>
  <c r="H145" i="1"/>
  <c r="E33" i="1"/>
  <c r="D32" i="1"/>
  <c r="D31" i="1"/>
  <c r="H139" i="1"/>
  <c r="D30" i="1"/>
  <c r="D29" i="1"/>
  <c r="D28" i="1"/>
  <c r="E27" i="1"/>
  <c r="D26" i="1"/>
  <c r="D25" i="1"/>
  <c r="D24" i="1"/>
  <c r="D23" i="1"/>
  <c r="D22" i="1"/>
  <c r="H133" i="1"/>
  <c r="E21" i="1"/>
  <c r="D17" i="1"/>
  <c r="D16" i="1"/>
  <c r="H19" i="1" l="1"/>
  <c r="J19" i="1"/>
  <c r="D21" i="1"/>
  <c r="H157" i="1"/>
  <c r="I19" i="1"/>
  <c r="D48" i="1"/>
  <c r="D20" i="1"/>
  <c r="D75" i="1"/>
  <c r="D39" i="1"/>
  <c r="I15" i="1"/>
  <c r="D81" i="1"/>
  <c r="H15" i="1"/>
  <c r="J15" i="1"/>
  <c r="D27" i="1"/>
  <c r="D33" i="1"/>
  <c r="D51" i="1"/>
  <c r="D87" i="1"/>
  <c r="G19" i="1" l="1"/>
  <c r="D45" i="1"/>
  <c r="D15" i="1"/>
  <c r="F19" i="1" l="1"/>
  <c r="H131" i="1" s="1"/>
  <c r="E79" i="1"/>
  <c r="E19" i="1" l="1"/>
  <c r="D79" i="1"/>
  <c r="D19" i="1" l="1"/>
</calcChain>
</file>

<file path=xl/sharedStrings.xml><?xml version="1.0" encoding="utf-8"?>
<sst xmlns="http://schemas.openxmlformats.org/spreadsheetml/2006/main" count="282" uniqueCount="67">
  <si>
    <t>к постановлению Администрации</t>
  </si>
  <si>
    <t>повышение энергетической эффективности</t>
  </si>
  <si>
    <t>"РАЗВИТИЕ И МОДЕРНИЗАЦИЯ ЖИЛИЩНО-КОММУНАЛЬНОГО ХОЗЯЙСТВА,</t>
  </si>
  <si>
    <t>№ п/п</t>
  </si>
  <si>
    <t>Наименование мероприятия / источники расходов на финансирование</t>
  </si>
  <si>
    <t>Объем расходов на выполнение мероприятия за счет всех источников, тыс.рублей</t>
  </si>
  <si>
    <t>Номера целевых показателей, на достижение которых направлены мероприятия</t>
  </si>
  <si>
    <t>Всего</t>
  </si>
  <si>
    <t>ВСЕГО по муниципальной программе, в том числе:</t>
  </si>
  <si>
    <t>федеральный бюджет</t>
  </si>
  <si>
    <t>областной бюджет</t>
  </si>
  <si>
    <t>местный бюджет</t>
  </si>
  <si>
    <t>внебюджетные источники</t>
  </si>
  <si>
    <t>Мероприятие 1. Снос аварийного и непригодного для проживания жилищного фонда всего, в том числе:</t>
  </si>
  <si>
    <t>УЖКХиС</t>
  </si>
  <si>
    <t>ПМБУ "Экофонд"</t>
  </si>
  <si>
    <t>3.1.1.</t>
  </si>
  <si>
    <t>ПМКУ "РКЦ"</t>
  </si>
  <si>
    <t>4.2.1.</t>
  </si>
  <si>
    <t>4.3.1.</t>
  </si>
  <si>
    <t>2024 год</t>
  </si>
  <si>
    <t>2025 год</t>
  </si>
  <si>
    <t>2026 год</t>
  </si>
  <si>
    <t>2027 год</t>
  </si>
  <si>
    <t>2028 год</t>
  </si>
  <si>
    <t>в том числе местный бюджет на условиях софинансирования</t>
  </si>
  <si>
    <t>Ответственный исполнитель мероприятия</t>
  </si>
  <si>
    <t>УЖКХиС,
ППМУП "Водоканал"</t>
  </si>
  <si>
    <t>4.2.2.</t>
  </si>
  <si>
    <t>РАЗДЕЛ 3. ПЛАН МЕРОПРИЯТИЙ ПО ВЫПОЛНЕНИЮ МУНИЦИПАЛЬНОЙ ПРОГРАММЫ</t>
  </si>
  <si>
    <t>1.1.1.</t>
  </si>
  <si>
    <t>Мероприятие 3. Обустройство и содержание мест (площадок) накопления твердых коммунальных отходов, в том числе государственная поддержка закупки контейнеров для раздельного накопления твердых коммунальных отходов всего, в том числе:</t>
  </si>
  <si>
    <t>Мероприятие 6. Капитальный ремонт, ремонт общего имущества многоквартирных домов и оплата услуг за начисление платы за пользование жилыми помещениями муниципального жилого фонда  всего, в том числе:</t>
  </si>
  <si>
    <t>Мероприятие 7. Оказание услуг в области жилищного хозяйства по сбору, учету и регистрации граждан по месту жительства, подготовке первичных документов для оформления паспорта гражданина Российской Федерации всего, в том числе:</t>
  </si>
  <si>
    <t>Мероприятие 8.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 за счет субвенции из областного бюджета всего, в том числе:</t>
  </si>
  <si>
    <t>Мероприятие 9. Приспособление жилых помещений инвалидов и общего имущества в многоквартирных домах, в котором проживают инвалиды, с учетом потребностей инвалидов, и обеспечения условий их доступности для инвалидов всего, в том числе:</t>
  </si>
  <si>
    <t>Форма 2</t>
  </si>
  <si>
    <t>ПЛАН МЕРОПРИЯТИЙ ПО ВЫПОЛНЕНИЮ МУНИЦИПАЛЬНОЙ ПРОГРАММЫ</t>
  </si>
  <si>
    <t>Объем расходов на выполнение мероприятия, тыс. рублей</t>
  </si>
  <si>
    <t>текущий год</t>
  </si>
  <si>
    <t>1-ое полугодие</t>
  </si>
  <si>
    <t>девять месяцев</t>
  </si>
  <si>
    <t>2.1.1.
2.1.2.
2.1.3.
2.2.1.</t>
  </si>
  <si>
    <t>Форма 1</t>
  </si>
  <si>
    <t>Мероприятие 10. Предоставление субсидии ППМУП «Водоканал» на финансирование и (или) возмещение затрат и (или) расходов на оказание услуг по промывке систем хозяйственно-бытовой канализации всего, в том числе:</t>
  </si>
  <si>
    <t>2.2.2.</t>
  </si>
  <si>
    <t>2.1.6.</t>
  </si>
  <si>
    <t>Мероприятие 12.  Строительство полигона для размещения отходов IV, V классов опасности, в том числе разработка проектно-сметной документации всего, в том числе:</t>
  </si>
  <si>
    <t xml:space="preserve">2.1.8.
</t>
  </si>
  <si>
    <t>Мероприятие 6.1. Капитальный ремонт, ремонт общего имущества многоквартирных домов и оплата услуг за начисление платы за пользование жилыми помещениями муниципального жилого фонда  всего, в том числе:</t>
  </si>
  <si>
    <t>4.1.1.
4.1.2.</t>
  </si>
  <si>
    <t>4.1.3.</t>
  </si>
  <si>
    <t>Мероприятие 13.  Другие вопросы в области жилищно-коммунального хозяйства всего, в том числе:</t>
  </si>
  <si>
    <t>4.3.2.</t>
  </si>
  <si>
    <t>2.1.7.</t>
  </si>
  <si>
    <t>2.1.4.
2.1.5.</t>
  </si>
  <si>
    <t>муниципального округа Первоуральск</t>
  </si>
  <si>
    <t>ПОВЫШЕНИЕ ЭНЕРГЕТИЧЕСКОЙ ЭФФЕКТИВНОСТИ МУНИЦИПАЛЬНОГО ОКРУГА ПЕРВОУРАЛЬСК НА 2024- 2029 ГОДЫ"</t>
  </si>
  <si>
    <t>Мероприятие 2. Строительство, реконструкция, модернизация, капитальный ремонт, ремонт и содержание объектов, сетей водоснабжения и водоотведения, теплоснабжения, очистных сооружений, трубопроводов питьевого водоснабжения (в том числе содержание нецентрализованных источников); выполнение проектно-сметной документации, инженерных изысканий, прохождение экспертизы проектов в рамках строительства, реконструкции, модернизации, ремонтов объектов водоснабжения и водоотведения, теплоснабжения, а также разработка и актуализация программы комплексного развития систем коммунальной инфраструктуры, схем тепло-, электро-, газо-, водоснабжения и водоотведения муниципального округа всего, в том числе:</t>
  </si>
  <si>
    <t>Мероприятие 4. Концессионные соглашения в отношении объектов теплоснабжения, (горячего водоснабжения), находящихся в собственности муниципального округа Первоуральск всего, в том числе:</t>
  </si>
  <si>
    <t>Мероприятие 5. Энергосбережение и повышение энергетической эффективности муниципального округа Первоуральск, а также разработка разработка топливно-энергетического баланса  всего, в том числе:</t>
  </si>
  <si>
    <t>Мероприятие 6.2. Модернизация (замена) лифтового хозяйства в многоквартирных жилых домах муниципального округа Первоуральск, на условиях софинансирования за счет средств областного бюджета всего, в том числе:</t>
  </si>
  <si>
    <t>Мероприятие 11. Предоставление субсидии из бюджета муниципального округа Первоуральск юридическим лицам на финансовое обеспечение и/или возмещение затрат по приобретению топливно-энергетических ресурсов, понесенных при выполнении работ, оказании услуг, в целях обеспечения надежного и бесперебойного теплоснабжения, водоснабжения и водоотведения потребителей муниципального округа Первоуральск всего, в том числе:</t>
  </si>
  <si>
    <t>Мероприятие 6.3. Предоставление субсидии в целях финансового обеспечения затрат на проведение работ по капитальному ремонту общего имущества многоквартирных домов № 39 ул Чкалова и № 14А пр Ильича города Первоуральска всего, в том числе:</t>
  </si>
  <si>
    <t>Приложение 2</t>
  </si>
  <si>
    <t>на 2025 год с разбивокй по отчетным периодам</t>
  </si>
  <si>
    <t>от 24.03.2025    № 817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</si>
</sst>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9" x14ac:knownFonts="1">
    <font>
      <sz val="11"/>
      <name val="Calibri"/>
      <family val="2"/>
    </font>
    <font>
      <sz val="11"/>
      <name val="Calibri"/>
      <family val="2"/>
    </font>
    <font>
      <sz val="12"/>
      <name val="Liberation Serif"/>
      <family val="1"/>
      <charset val="204"/>
    </font>
    <font>
      <sz val="11"/>
      <name val="Liberation Serif"/>
      <family val="1"/>
      <charset val="204"/>
    </font>
    <font>
      <sz val="14"/>
      <name val="Liberation Serif"/>
      <family val="1"/>
      <charset val="204"/>
    </font>
    <font>
      <sz val="12"/>
      <color indexed="9"/>
      <name val="Liberation Serif"/>
      <family val="1"/>
      <charset val="204"/>
    </font>
    <font>
      <sz val="10"/>
      <name val="Liberation Serif"/>
      <family val="1"/>
      <charset val="204"/>
    </font>
    <font>
      <b/>
      <sz val="12"/>
      <name val="Liberation Serif"/>
      <family val="1"/>
      <charset val="204"/>
    </font>
    <font>
      <sz val="8"/>
      <name val="Liberation Serif"/>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46">
    <xf numFmtId="0" fontId="0" fillId="0" borderId="0" xfId="0"/>
    <xf numFmtId="0" fontId="2" fillId="0" borderId="0" xfId="0" applyFont="1" applyFill="1"/>
    <xf numFmtId="0" fontId="3" fillId="0" borderId="0" xfId="0" applyFont="1" applyFill="1"/>
    <xf numFmtId="0" fontId="2" fillId="0" borderId="0" xfId="0" applyFont="1" applyFill="1" applyAlignment="1">
      <alignment horizontal="left"/>
    </xf>
    <xf numFmtId="0" fontId="4" fillId="0" borderId="0" xfId="0" applyFont="1" applyFill="1"/>
    <xf numFmtId="0" fontId="2" fillId="0" borderId="0" xfId="0" applyFont="1" applyFill="1" applyAlignment="1"/>
    <xf numFmtId="0" fontId="5" fillId="0" borderId="0" xfId="0" applyFont="1" applyFill="1" applyAlignment="1">
      <alignment horizontal="right"/>
    </xf>
    <xf numFmtId="0" fontId="2" fillId="0" borderId="0" xfId="0" applyFont="1" applyFill="1" applyAlignment="1">
      <alignment horizontal="justify"/>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6" fillId="0" borderId="1" xfId="0"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top" wrapText="1"/>
    </xf>
    <xf numFmtId="0" fontId="8" fillId="0" borderId="0" xfId="0" applyFont="1" applyFill="1"/>
    <xf numFmtId="0" fontId="2" fillId="0" borderId="0" xfId="0" applyFont="1" applyFill="1" applyAlignment="1">
      <alignment vertical="top"/>
    </xf>
    <xf numFmtId="165" fontId="2" fillId="0" borderId="0" xfId="0" applyNumberFormat="1" applyFont="1" applyFill="1" applyAlignment="1">
      <alignment vertical="top"/>
    </xf>
    <xf numFmtId="0" fontId="7" fillId="0" borderId="0" xfId="0" applyFont="1" applyFill="1" applyAlignment="1">
      <alignment horizontal="center"/>
    </xf>
    <xf numFmtId="0" fontId="7" fillId="0" borderId="0" xfId="0" applyFont="1" applyFill="1" applyAlignment="1"/>
    <xf numFmtId="0" fontId="3" fillId="0" borderId="1" xfId="0" applyFont="1" applyFill="1" applyBorder="1" applyAlignment="1">
      <alignment horizontal="center" vertical="center" wrapText="1"/>
    </xf>
    <xf numFmtId="4" fontId="2" fillId="0" borderId="0" xfId="0" applyNumberFormat="1" applyFont="1" applyFill="1"/>
    <xf numFmtId="2" fontId="2" fillId="0" borderId="0" xfId="0" applyNumberFormat="1" applyFont="1" applyFill="1"/>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0" xfId="0" applyFont="1" applyFill="1" applyAlignment="1">
      <alignment horizont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6"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R228"/>
  <sheetViews>
    <sheetView tabSelected="1" view="pageBreakPreview" zoomScaleNormal="100" zoomScaleSheetLayoutView="100" workbookViewId="0">
      <selection activeCell="C12" sqref="C12:C13"/>
    </sheetView>
  </sheetViews>
  <sheetFormatPr defaultRowHeight="14.25" x14ac:dyDescent="0.2"/>
  <cols>
    <col min="1" max="1" width="5.28515625" style="2" customWidth="1"/>
    <col min="2" max="2" width="58.42578125" style="2" customWidth="1"/>
    <col min="3" max="3" width="15.140625" style="2" customWidth="1"/>
    <col min="4" max="4" width="13.85546875" style="2" customWidth="1"/>
    <col min="5" max="5" width="13.140625" style="2" customWidth="1"/>
    <col min="6" max="10" width="11.7109375" style="2" customWidth="1"/>
    <col min="11" max="11" width="13.5703125" style="2" customWidth="1"/>
    <col min="12" max="12" width="11.85546875" style="2" bestFit="1" customWidth="1"/>
    <col min="13" max="18" width="10.7109375" style="2" bestFit="1" customWidth="1"/>
    <col min="19" max="16384" width="9.140625" style="2"/>
  </cols>
  <sheetData>
    <row r="1" spans="1:18" s="4" customFormat="1" ht="18" x14ac:dyDescent="0.25">
      <c r="A1" s="1"/>
      <c r="B1" s="1"/>
      <c r="C1" s="1"/>
      <c r="D1" s="1"/>
      <c r="E1" s="1"/>
      <c r="F1" s="1"/>
      <c r="G1" s="1"/>
      <c r="I1" s="3" t="s">
        <v>64</v>
      </c>
      <c r="J1" s="1"/>
      <c r="K1" s="1"/>
    </row>
    <row r="2" spans="1:18" s="4" customFormat="1" ht="18" x14ac:dyDescent="0.25">
      <c r="A2" s="1"/>
      <c r="B2" s="1"/>
      <c r="C2" s="1"/>
      <c r="D2" s="1"/>
      <c r="E2" s="1"/>
      <c r="F2" s="1"/>
      <c r="G2" s="1"/>
      <c r="I2" s="3" t="s">
        <v>0</v>
      </c>
      <c r="J2" s="1"/>
      <c r="K2" s="5"/>
    </row>
    <row r="3" spans="1:18" s="4" customFormat="1" ht="18" x14ac:dyDescent="0.25">
      <c r="A3" s="1"/>
      <c r="B3" s="1"/>
      <c r="C3" s="1"/>
      <c r="D3" s="1"/>
      <c r="E3" s="1"/>
      <c r="F3" s="1"/>
      <c r="G3" s="1"/>
      <c r="I3" s="3" t="s">
        <v>56</v>
      </c>
      <c r="J3" s="1"/>
      <c r="K3" s="1"/>
    </row>
    <row r="4" spans="1:18" s="4" customFormat="1" ht="18" x14ac:dyDescent="0.25">
      <c r="A4" s="1"/>
      <c r="B4" s="1"/>
      <c r="C4" s="1"/>
      <c r="D4" s="1"/>
      <c r="E4" s="1"/>
      <c r="F4" s="1"/>
      <c r="G4" s="1"/>
      <c r="I4" s="3" t="s">
        <v>66</v>
      </c>
      <c r="J4" s="1"/>
      <c r="K4" s="1"/>
    </row>
    <row r="5" spans="1:18" ht="15" x14ac:dyDescent="0.2">
      <c r="A5" s="1"/>
      <c r="B5" s="1"/>
      <c r="C5" s="1"/>
      <c r="D5" s="1"/>
      <c r="E5" s="1"/>
      <c r="F5" s="1"/>
      <c r="G5" s="1"/>
      <c r="H5" s="1"/>
      <c r="I5" s="1"/>
      <c r="J5" s="1"/>
      <c r="K5" s="6" t="s">
        <v>1</v>
      </c>
    </row>
    <row r="6" spans="1:18" s="4" customFormat="1" ht="15" customHeight="1" x14ac:dyDescent="0.25">
      <c r="A6" s="1" t="s">
        <v>43</v>
      </c>
      <c r="B6" s="1"/>
      <c r="C6" s="1"/>
      <c r="D6" s="1"/>
      <c r="E6" s="1"/>
      <c r="F6" s="1"/>
      <c r="G6" s="1"/>
      <c r="I6" s="3"/>
      <c r="J6" s="1"/>
      <c r="K6" s="1"/>
    </row>
    <row r="7" spans="1:18" s="4" customFormat="1" ht="15" customHeight="1" x14ac:dyDescent="0.25">
      <c r="A7" s="1"/>
      <c r="B7" s="1"/>
      <c r="C7" s="1"/>
      <c r="D7" s="1"/>
      <c r="E7" s="1"/>
      <c r="F7" s="1"/>
      <c r="G7" s="1"/>
      <c r="I7" s="3"/>
      <c r="J7" s="1"/>
      <c r="K7" s="1"/>
    </row>
    <row r="8" spans="1:18" s="1" customFormat="1" ht="15" x14ac:dyDescent="0.2">
      <c r="A8" s="32" t="s">
        <v>29</v>
      </c>
      <c r="B8" s="32"/>
      <c r="C8" s="32"/>
      <c r="D8" s="32"/>
      <c r="E8" s="32"/>
      <c r="F8" s="32"/>
      <c r="G8" s="32"/>
      <c r="H8" s="32"/>
      <c r="I8" s="32"/>
      <c r="J8" s="32"/>
      <c r="K8" s="32"/>
    </row>
    <row r="9" spans="1:18" s="1" customFormat="1" ht="15" x14ac:dyDescent="0.2">
      <c r="A9" s="32" t="s">
        <v>2</v>
      </c>
      <c r="B9" s="32"/>
      <c r="C9" s="32"/>
      <c r="D9" s="32"/>
      <c r="E9" s="32"/>
      <c r="F9" s="32"/>
      <c r="G9" s="32"/>
      <c r="H9" s="32"/>
      <c r="I9" s="32"/>
      <c r="J9" s="32"/>
      <c r="K9" s="32"/>
    </row>
    <row r="10" spans="1:18" s="1" customFormat="1" ht="15" x14ac:dyDescent="0.2">
      <c r="A10" s="32" t="s">
        <v>57</v>
      </c>
      <c r="B10" s="32"/>
      <c r="C10" s="32"/>
      <c r="D10" s="32"/>
      <c r="E10" s="32"/>
      <c r="F10" s="32"/>
      <c r="G10" s="32"/>
      <c r="H10" s="32"/>
      <c r="I10" s="32"/>
      <c r="J10" s="32"/>
      <c r="K10" s="32"/>
    </row>
    <row r="11" spans="1:18" s="1" customFormat="1" ht="15" x14ac:dyDescent="0.2">
      <c r="A11" s="7"/>
    </row>
    <row r="12" spans="1:18" ht="100.5" customHeight="1" x14ac:dyDescent="0.2">
      <c r="A12" s="36" t="s">
        <v>3</v>
      </c>
      <c r="B12" s="36" t="s">
        <v>4</v>
      </c>
      <c r="C12" s="36" t="s">
        <v>26</v>
      </c>
      <c r="D12" s="33" t="s">
        <v>5</v>
      </c>
      <c r="E12" s="34"/>
      <c r="F12" s="34"/>
      <c r="G12" s="34"/>
      <c r="H12" s="34"/>
      <c r="I12" s="34"/>
      <c r="J12" s="35"/>
      <c r="K12" s="37" t="s">
        <v>6</v>
      </c>
    </row>
    <row r="13" spans="1:18" x14ac:dyDescent="0.2">
      <c r="A13" s="36"/>
      <c r="B13" s="36"/>
      <c r="C13" s="36"/>
      <c r="D13" s="20" t="s">
        <v>7</v>
      </c>
      <c r="E13" s="25" t="s">
        <v>20</v>
      </c>
      <c r="F13" s="26" t="s">
        <v>21</v>
      </c>
      <c r="G13" s="26" t="s">
        <v>22</v>
      </c>
      <c r="H13" s="26" t="s">
        <v>23</v>
      </c>
      <c r="I13" s="23" t="s">
        <v>24</v>
      </c>
      <c r="J13" s="23">
        <v>2029</v>
      </c>
      <c r="K13" s="38"/>
    </row>
    <row r="14" spans="1:18" s="15" customFormat="1" ht="10.5" x14ac:dyDescent="0.15">
      <c r="A14" s="14">
        <v>1</v>
      </c>
      <c r="B14" s="14">
        <v>2</v>
      </c>
      <c r="C14" s="14">
        <v>3</v>
      </c>
      <c r="D14" s="14">
        <v>4</v>
      </c>
      <c r="E14" s="14">
        <v>5</v>
      </c>
      <c r="F14" s="14">
        <v>6</v>
      </c>
      <c r="G14" s="14">
        <v>7</v>
      </c>
      <c r="H14" s="14">
        <v>8</v>
      </c>
      <c r="I14" s="14">
        <v>9</v>
      </c>
      <c r="J14" s="14">
        <v>10</v>
      </c>
      <c r="K14" s="14">
        <v>11</v>
      </c>
    </row>
    <row r="15" spans="1:18" s="1" customFormat="1" ht="15" x14ac:dyDescent="0.2">
      <c r="A15" s="8">
        <v>1</v>
      </c>
      <c r="B15" s="9" t="s">
        <v>8</v>
      </c>
      <c r="C15" s="10"/>
      <c r="D15" s="11">
        <f>SUM(E15:J15)</f>
        <v>3993932.6000000006</v>
      </c>
      <c r="E15" s="11">
        <f>E16+E17+E18+E20</f>
        <v>637208.32000000007</v>
      </c>
      <c r="F15" s="11">
        <f>F16+F17+F18+F20</f>
        <v>792414.46</v>
      </c>
      <c r="G15" s="11">
        <f>G16+G17+G18+G20</f>
        <v>718318.7</v>
      </c>
      <c r="H15" s="11">
        <f t="shared" ref="H15:J15" si="0">H16+H17+H18+H20</f>
        <v>699316.34000000008</v>
      </c>
      <c r="I15" s="11">
        <f t="shared" si="0"/>
        <v>715659.74</v>
      </c>
      <c r="J15" s="11">
        <f t="shared" si="0"/>
        <v>431015.04</v>
      </c>
      <c r="K15" s="12"/>
      <c r="L15" s="22">
        <v>637208.32000000007</v>
      </c>
      <c r="M15" s="22">
        <v>567163.1</v>
      </c>
      <c r="N15" s="22">
        <v>718364.2</v>
      </c>
      <c r="O15" s="22">
        <v>679822.15999999992</v>
      </c>
      <c r="P15" s="22">
        <v>703989.72</v>
      </c>
      <c r="Q15" s="22">
        <v>419345.02</v>
      </c>
      <c r="R15" s="22"/>
    </row>
    <row r="16" spans="1:18" s="1" customFormat="1" ht="15" x14ac:dyDescent="0.2">
      <c r="A16" s="8">
        <v>2</v>
      </c>
      <c r="B16" s="9" t="s">
        <v>9</v>
      </c>
      <c r="C16" s="10"/>
      <c r="D16" s="11">
        <f t="shared" ref="D16:D20" si="1">SUM(E16:J16)</f>
        <v>84203.76</v>
      </c>
      <c r="E16" s="11">
        <f t="shared" ref="E16:J20" si="2">ROUND(E22+E28+E34+E40+E46+E52+E76+E82+E88+E94+E100+E106+E112,2)</f>
        <v>0</v>
      </c>
      <c r="F16" s="11">
        <f t="shared" si="2"/>
        <v>84203.76</v>
      </c>
      <c r="G16" s="11">
        <f t="shared" si="2"/>
        <v>0</v>
      </c>
      <c r="H16" s="11">
        <f t="shared" si="2"/>
        <v>0</v>
      </c>
      <c r="I16" s="11">
        <f t="shared" si="2"/>
        <v>0</v>
      </c>
      <c r="J16" s="11">
        <f t="shared" si="2"/>
        <v>0</v>
      </c>
      <c r="K16" s="8"/>
      <c r="L16" s="22">
        <v>0</v>
      </c>
      <c r="M16" s="22">
        <v>0</v>
      </c>
      <c r="N16" s="22">
        <v>0</v>
      </c>
      <c r="O16" s="22">
        <v>0</v>
      </c>
      <c r="P16" s="22">
        <v>0</v>
      </c>
      <c r="Q16" s="22">
        <v>0</v>
      </c>
      <c r="R16" s="22"/>
    </row>
    <row r="17" spans="1:18" s="1" customFormat="1" ht="15" x14ac:dyDescent="0.2">
      <c r="A17" s="8">
        <v>3</v>
      </c>
      <c r="B17" s="9" t="s">
        <v>10</v>
      </c>
      <c r="C17" s="10"/>
      <c r="D17" s="11">
        <f t="shared" si="1"/>
        <v>664487.54</v>
      </c>
      <c r="E17" s="11">
        <f t="shared" si="2"/>
        <v>146744.29999999999</v>
      </c>
      <c r="F17" s="11">
        <f t="shared" si="2"/>
        <v>223343.14</v>
      </c>
      <c r="G17" s="11">
        <f t="shared" si="2"/>
        <v>134171.79999999999</v>
      </c>
      <c r="H17" s="11">
        <f t="shared" si="2"/>
        <v>151170.29999999999</v>
      </c>
      <c r="I17" s="11">
        <f t="shared" si="2"/>
        <v>4529</v>
      </c>
      <c r="J17" s="11">
        <f t="shared" si="2"/>
        <v>4529</v>
      </c>
      <c r="K17" s="8"/>
      <c r="L17" s="22">
        <v>146744.29999999999</v>
      </c>
      <c r="M17" s="22">
        <v>168596.9</v>
      </c>
      <c r="N17" s="22">
        <v>134171.79999999999</v>
      </c>
      <c r="O17" s="22">
        <v>151170.29999999999</v>
      </c>
      <c r="P17" s="22">
        <v>4529</v>
      </c>
      <c r="Q17" s="22">
        <v>4529</v>
      </c>
      <c r="R17" s="22"/>
    </row>
    <row r="18" spans="1:18" s="1" customFormat="1" ht="15" x14ac:dyDescent="0.2">
      <c r="A18" s="8">
        <v>4</v>
      </c>
      <c r="B18" s="9" t="s">
        <v>11</v>
      </c>
      <c r="C18" s="10"/>
      <c r="D18" s="11">
        <f>SUM(E18:J18)</f>
        <v>3245241.3</v>
      </c>
      <c r="E18" s="11">
        <f t="shared" si="2"/>
        <v>490464.02</v>
      </c>
      <c r="F18" s="11">
        <f t="shared" si="2"/>
        <v>484867.56</v>
      </c>
      <c r="G18" s="11">
        <f t="shared" si="2"/>
        <v>584146.9</v>
      </c>
      <c r="H18" s="11">
        <f t="shared" si="2"/>
        <v>548146.04</v>
      </c>
      <c r="I18" s="11">
        <f t="shared" si="2"/>
        <v>711130.74</v>
      </c>
      <c r="J18" s="11">
        <f t="shared" si="2"/>
        <v>426486.04</v>
      </c>
      <c r="K18" s="8"/>
      <c r="L18" s="22">
        <v>490464.02</v>
      </c>
      <c r="M18" s="22">
        <v>398566.2</v>
      </c>
      <c r="N18" s="22">
        <v>584192.4</v>
      </c>
      <c r="O18" s="22">
        <v>528651.86</v>
      </c>
      <c r="P18" s="22">
        <v>699460.72</v>
      </c>
      <c r="Q18" s="22">
        <v>414816.02</v>
      </c>
      <c r="R18" s="22"/>
    </row>
    <row r="19" spans="1:18" s="1" customFormat="1" ht="15" customHeight="1" x14ac:dyDescent="0.2">
      <c r="A19" s="8">
        <v>5</v>
      </c>
      <c r="B19" s="9" t="s">
        <v>25</v>
      </c>
      <c r="C19" s="10"/>
      <c r="D19" s="11">
        <f t="shared" si="1"/>
        <v>309712.90000000002</v>
      </c>
      <c r="E19" s="11">
        <f t="shared" si="2"/>
        <v>62431</v>
      </c>
      <c r="F19" s="11">
        <f t="shared" si="2"/>
        <v>129244.2</v>
      </c>
      <c r="G19" s="11">
        <f t="shared" si="2"/>
        <v>55606.7</v>
      </c>
      <c r="H19" s="11">
        <f t="shared" si="2"/>
        <v>62431</v>
      </c>
      <c r="I19" s="11">
        <f t="shared" si="2"/>
        <v>0</v>
      </c>
      <c r="J19" s="11">
        <f t="shared" si="2"/>
        <v>0</v>
      </c>
      <c r="K19" s="8"/>
      <c r="L19" s="22">
        <v>62431</v>
      </c>
      <c r="M19" s="22">
        <v>69244.23</v>
      </c>
      <c r="N19" s="22">
        <v>71200.92</v>
      </c>
      <c r="O19" s="22">
        <v>62431</v>
      </c>
      <c r="P19" s="22">
        <v>0</v>
      </c>
      <c r="Q19" s="22">
        <v>0</v>
      </c>
      <c r="R19" s="22"/>
    </row>
    <row r="20" spans="1:18" s="1" customFormat="1" ht="15" x14ac:dyDescent="0.2">
      <c r="A20" s="8">
        <v>6</v>
      </c>
      <c r="B20" s="9" t="s">
        <v>12</v>
      </c>
      <c r="C20" s="10"/>
      <c r="D20" s="11">
        <f t="shared" si="1"/>
        <v>0</v>
      </c>
      <c r="E20" s="11">
        <f t="shared" si="2"/>
        <v>0</v>
      </c>
      <c r="F20" s="11">
        <f t="shared" si="2"/>
        <v>0</v>
      </c>
      <c r="G20" s="11">
        <f t="shared" si="2"/>
        <v>0</v>
      </c>
      <c r="H20" s="11">
        <f t="shared" si="2"/>
        <v>0</v>
      </c>
      <c r="I20" s="11">
        <f t="shared" si="2"/>
        <v>0</v>
      </c>
      <c r="J20" s="11">
        <f t="shared" si="2"/>
        <v>0</v>
      </c>
      <c r="K20" s="8"/>
      <c r="L20" s="22">
        <v>0</v>
      </c>
      <c r="M20" s="22">
        <v>0</v>
      </c>
      <c r="N20" s="22">
        <v>0</v>
      </c>
      <c r="O20" s="22">
        <v>0</v>
      </c>
      <c r="P20" s="22">
        <v>0</v>
      </c>
      <c r="Q20" s="22">
        <v>0</v>
      </c>
      <c r="R20" s="22"/>
    </row>
    <row r="21" spans="1:18" s="1" customFormat="1" ht="30" x14ac:dyDescent="0.2">
      <c r="A21" s="8">
        <v>7</v>
      </c>
      <c r="B21" s="9" t="s">
        <v>13</v>
      </c>
      <c r="C21" s="10" t="s">
        <v>14</v>
      </c>
      <c r="D21" s="11">
        <f>SUM(E21:J21)</f>
        <v>89213.450000000012</v>
      </c>
      <c r="E21" s="11">
        <f>E22+E23+E24+E26</f>
        <v>38787.15</v>
      </c>
      <c r="F21" s="11">
        <f t="shared" ref="F21:J21" si="3">F22+F23+F24+F26</f>
        <v>6000</v>
      </c>
      <c r="G21" s="11">
        <f t="shared" si="3"/>
        <v>9416.24</v>
      </c>
      <c r="H21" s="11">
        <f>H22+H23+H24+H26</f>
        <v>11670.02</v>
      </c>
      <c r="I21" s="11">
        <f t="shared" si="3"/>
        <v>11670.02</v>
      </c>
      <c r="J21" s="11">
        <f t="shared" si="3"/>
        <v>11670.02</v>
      </c>
      <c r="K21" s="12" t="s">
        <v>30</v>
      </c>
    </row>
    <row r="22" spans="1:18" s="1" customFormat="1" ht="15" customHeight="1" x14ac:dyDescent="0.2">
      <c r="A22" s="8">
        <v>8</v>
      </c>
      <c r="B22" s="9" t="s">
        <v>9</v>
      </c>
      <c r="C22" s="10"/>
      <c r="D22" s="11">
        <f t="shared" ref="D22:D26" si="4">SUM(E22:J22)</f>
        <v>0</v>
      </c>
      <c r="E22" s="11">
        <v>0</v>
      </c>
      <c r="F22" s="11">
        <v>0</v>
      </c>
      <c r="G22" s="11">
        <v>0</v>
      </c>
      <c r="H22" s="11">
        <v>0</v>
      </c>
      <c r="I22" s="11">
        <v>0</v>
      </c>
      <c r="J22" s="11">
        <v>0</v>
      </c>
      <c r="K22" s="12"/>
    </row>
    <row r="23" spans="1:18" s="1" customFormat="1" ht="15" x14ac:dyDescent="0.2">
      <c r="A23" s="8">
        <v>9</v>
      </c>
      <c r="B23" s="9" t="s">
        <v>10</v>
      </c>
      <c r="C23" s="10"/>
      <c r="D23" s="11">
        <f t="shared" si="4"/>
        <v>0</v>
      </c>
      <c r="E23" s="11">
        <v>0</v>
      </c>
      <c r="F23" s="11">
        <v>0</v>
      </c>
      <c r="G23" s="11">
        <v>0</v>
      </c>
      <c r="H23" s="11">
        <v>0</v>
      </c>
      <c r="I23" s="11">
        <v>0</v>
      </c>
      <c r="J23" s="11">
        <v>0</v>
      </c>
      <c r="K23" s="12"/>
    </row>
    <row r="24" spans="1:18" s="1" customFormat="1" ht="15" x14ac:dyDescent="0.2">
      <c r="A24" s="8">
        <v>10</v>
      </c>
      <c r="B24" s="9" t="s">
        <v>11</v>
      </c>
      <c r="C24" s="10"/>
      <c r="D24" s="11">
        <f t="shared" si="4"/>
        <v>89213.450000000012</v>
      </c>
      <c r="E24" s="11">
        <v>38787.15</v>
      </c>
      <c r="F24" s="11">
        <v>6000</v>
      </c>
      <c r="G24" s="11">
        <v>9416.24</v>
      </c>
      <c r="H24" s="11">
        <v>11670.02</v>
      </c>
      <c r="I24" s="11">
        <v>11670.02</v>
      </c>
      <c r="J24" s="11">
        <v>11670.02</v>
      </c>
      <c r="K24" s="12"/>
      <c r="L24" s="21"/>
    </row>
    <row r="25" spans="1:18" s="1" customFormat="1" ht="15" customHeight="1" x14ac:dyDescent="0.2">
      <c r="A25" s="8">
        <v>11</v>
      </c>
      <c r="B25" s="9" t="s">
        <v>25</v>
      </c>
      <c r="C25" s="10"/>
      <c r="D25" s="11">
        <f t="shared" si="4"/>
        <v>0</v>
      </c>
      <c r="E25" s="11">
        <v>0</v>
      </c>
      <c r="F25" s="11">
        <v>0</v>
      </c>
      <c r="G25" s="11">
        <v>0</v>
      </c>
      <c r="H25" s="11">
        <v>0</v>
      </c>
      <c r="I25" s="11">
        <v>0</v>
      </c>
      <c r="J25" s="11">
        <v>0</v>
      </c>
      <c r="K25" s="12"/>
    </row>
    <row r="26" spans="1:18" s="1" customFormat="1" ht="15" x14ac:dyDescent="0.2">
      <c r="A26" s="8">
        <v>12</v>
      </c>
      <c r="B26" s="9" t="s">
        <v>12</v>
      </c>
      <c r="C26" s="10"/>
      <c r="D26" s="11">
        <f t="shared" si="4"/>
        <v>0</v>
      </c>
      <c r="E26" s="11">
        <v>0</v>
      </c>
      <c r="F26" s="11">
        <v>0</v>
      </c>
      <c r="G26" s="11">
        <v>0</v>
      </c>
      <c r="H26" s="11">
        <v>0</v>
      </c>
      <c r="I26" s="11">
        <v>0</v>
      </c>
      <c r="J26" s="11">
        <v>0</v>
      </c>
      <c r="K26" s="12"/>
    </row>
    <row r="27" spans="1:18" s="1" customFormat="1" ht="195.75" customHeight="1" x14ac:dyDescent="0.2">
      <c r="A27" s="8">
        <v>13</v>
      </c>
      <c r="B27" s="9" t="s">
        <v>58</v>
      </c>
      <c r="C27" s="10" t="s">
        <v>27</v>
      </c>
      <c r="D27" s="11">
        <f t="shared" ref="D27:D32" si="5">SUM(E27:J27)</f>
        <v>1918470.4261299998</v>
      </c>
      <c r="E27" s="11">
        <f>E28+E29+E30+E32</f>
        <v>200750.52958999999</v>
      </c>
      <c r="F27" s="11">
        <f t="shared" ref="F27:J27" si="6">F28+F29+F30+F32</f>
        <v>385624.60654000001</v>
      </c>
      <c r="G27" s="11">
        <f t="shared" si="6"/>
        <v>354098.5</v>
      </c>
      <c r="H27" s="11">
        <f>H28+H29+H30+H32</f>
        <v>325998.93</v>
      </c>
      <c r="I27" s="11">
        <f>I28+I29+I30+I32</f>
        <v>325998.93</v>
      </c>
      <c r="J27" s="11">
        <f t="shared" si="6"/>
        <v>325998.93</v>
      </c>
      <c r="K27" s="12" t="s">
        <v>42</v>
      </c>
      <c r="L27" s="11"/>
    </row>
    <row r="28" spans="1:18" s="1" customFormat="1" ht="15" x14ac:dyDescent="0.2">
      <c r="A28" s="8">
        <v>14</v>
      </c>
      <c r="B28" s="9" t="s">
        <v>9</v>
      </c>
      <c r="C28" s="10"/>
      <c r="D28" s="11">
        <f t="shared" si="5"/>
        <v>84203.76</v>
      </c>
      <c r="E28" s="11">
        <v>0</v>
      </c>
      <c r="F28" s="11">
        <v>84203.76</v>
      </c>
      <c r="G28" s="11">
        <v>0</v>
      </c>
      <c r="H28" s="11">
        <v>0</v>
      </c>
      <c r="I28" s="11">
        <v>0</v>
      </c>
      <c r="J28" s="11">
        <v>0</v>
      </c>
      <c r="K28" s="12"/>
    </row>
    <row r="29" spans="1:18" s="1" customFormat="1" ht="15" x14ac:dyDescent="0.2">
      <c r="A29" s="8">
        <v>15</v>
      </c>
      <c r="B29" s="9" t="s">
        <v>10</v>
      </c>
      <c r="C29" s="10"/>
      <c r="D29" s="11">
        <f t="shared" si="5"/>
        <v>54746.239999999998</v>
      </c>
      <c r="E29" s="11">
        <v>0</v>
      </c>
      <c r="F29" s="11">
        <v>54746.239999999998</v>
      </c>
      <c r="G29" s="11">
        <v>0</v>
      </c>
      <c r="H29" s="11">
        <v>0</v>
      </c>
      <c r="I29" s="11">
        <v>0</v>
      </c>
      <c r="J29" s="11">
        <v>0</v>
      </c>
      <c r="K29" s="12"/>
    </row>
    <row r="30" spans="1:18" s="1" customFormat="1" ht="15" x14ac:dyDescent="0.2">
      <c r="A30" s="8">
        <v>16</v>
      </c>
      <c r="B30" s="9" t="s">
        <v>11</v>
      </c>
      <c r="C30" s="10"/>
      <c r="D30" s="11">
        <f t="shared" si="5"/>
        <v>1779520.4261299998</v>
      </c>
      <c r="E30" s="11">
        <v>200750.52958999999</v>
      </c>
      <c r="F30" s="11">
        <f>186674.60654+60000</f>
        <v>246674.60654000001</v>
      </c>
      <c r="G30" s="11">
        <v>354098.5</v>
      </c>
      <c r="H30" s="11">
        <v>325998.93</v>
      </c>
      <c r="I30" s="11">
        <v>325998.93</v>
      </c>
      <c r="J30" s="11">
        <v>325998.93</v>
      </c>
      <c r="K30" s="12"/>
    </row>
    <row r="31" spans="1:18" s="1" customFormat="1" ht="15" customHeight="1" x14ac:dyDescent="0.2">
      <c r="A31" s="8">
        <v>17</v>
      </c>
      <c r="B31" s="9" t="s">
        <v>25</v>
      </c>
      <c r="C31" s="10"/>
      <c r="D31" s="11">
        <f t="shared" si="5"/>
        <v>60000</v>
      </c>
      <c r="E31" s="11"/>
      <c r="F31" s="11">
        <v>60000</v>
      </c>
      <c r="G31" s="11"/>
      <c r="H31" s="11"/>
      <c r="I31" s="11"/>
      <c r="J31" s="11"/>
      <c r="K31" s="12"/>
    </row>
    <row r="32" spans="1:18" s="1" customFormat="1" ht="15" x14ac:dyDescent="0.2">
      <c r="A32" s="8">
        <v>18</v>
      </c>
      <c r="B32" s="9" t="s">
        <v>12</v>
      </c>
      <c r="C32" s="10"/>
      <c r="D32" s="11">
        <f t="shared" si="5"/>
        <v>0</v>
      </c>
      <c r="E32" s="11">
        <v>0</v>
      </c>
      <c r="F32" s="11">
        <v>0</v>
      </c>
      <c r="G32" s="11">
        <v>0</v>
      </c>
      <c r="H32" s="11">
        <v>0</v>
      </c>
      <c r="I32" s="11">
        <v>0</v>
      </c>
      <c r="J32" s="11">
        <v>0</v>
      </c>
      <c r="K32" s="12"/>
    </row>
    <row r="33" spans="1:11" s="1" customFormat="1" ht="75" x14ac:dyDescent="0.2">
      <c r="A33" s="8">
        <v>19</v>
      </c>
      <c r="B33" s="9" t="s">
        <v>31</v>
      </c>
      <c r="C33" s="10" t="s">
        <v>15</v>
      </c>
      <c r="D33" s="11">
        <f>SUM(E33:J33)</f>
        <v>84342.279190000001</v>
      </c>
      <c r="E33" s="11">
        <f>E34+E35+E36+E38</f>
        <v>19342.279190000001</v>
      </c>
      <c r="F33" s="11">
        <f t="shared" ref="F33:J33" si="7">F34+F35+F36+F38</f>
        <v>17000</v>
      </c>
      <c r="G33" s="11">
        <f t="shared" si="7"/>
        <v>12000</v>
      </c>
      <c r="H33" s="11">
        <f t="shared" si="7"/>
        <v>12000</v>
      </c>
      <c r="I33" s="11">
        <f t="shared" si="7"/>
        <v>12000</v>
      </c>
      <c r="J33" s="11">
        <f t="shared" si="7"/>
        <v>12000</v>
      </c>
      <c r="K33" s="12" t="s">
        <v>46</v>
      </c>
    </row>
    <row r="34" spans="1:11" s="1" customFormat="1" ht="15" customHeight="1" x14ac:dyDescent="0.2">
      <c r="A34" s="8">
        <v>20</v>
      </c>
      <c r="B34" s="9" t="s">
        <v>9</v>
      </c>
      <c r="C34" s="10"/>
      <c r="D34" s="11">
        <f t="shared" ref="D34:D44" si="8">SUM(E34:J34)</f>
        <v>0</v>
      </c>
      <c r="E34" s="11">
        <v>0</v>
      </c>
      <c r="F34" s="11">
        <v>0</v>
      </c>
      <c r="G34" s="11">
        <v>0</v>
      </c>
      <c r="H34" s="11">
        <v>0</v>
      </c>
      <c r="I34" s="11">
        <v>0</v>
      </c>
      <c r="J34" s="11">
        <v>0</v>
      </c>
      <c r="K34" s="8"/>
    </row>
    <row r="35" spans="1:11" s="1" customFormat="1" ht="15" customHeight="1" x14ac:dyDescent="0.2">
      <c r="A35" s="8">
        <v>21</v>
      </c>
      <c r="B35" s="9" t="s">
        <v>10</v>
      </c>
      <c r="C35" s="10"/>
      <c r="D35" s="11">
        <f t="shared" si="8"/>
        <v>0</v>
      </c>
      <c r="E35" s="11">
        <v>0</v>
      </c>
      <c r="F35" s="11">
        <v>0</v>
      </c>
      <c r="G35" s="11">
        <v>0</v>
      </c>
      <c r="H35" s="11">
        <v>0</v>
      </c>
      <c r="I35" s="11">
        <v>0</v>
      </c>
      <c r="J35" s="11">
        <v>0</v>
      </c>
      <c r="K35" s="8"/>
    </row>
    <row r="36" spans="1:11" s="1" customFormat="1" ht="15" x14ac:dyDescent="0.2">
      <c r="A36" s="8">
        <v>22</v>
      </c>
      <c r="B36" s="9" t="s">
        <v>11</v>
      </c>
      <c r="C36" s="10"/>
      <c r="D36" s="11">
        <f t="shared" si="8"/>
        <v>84342.279190000001</v>
      </c>
      <c r="E36" s="11">
        <v>19342.279190000001</v>
      </c>
      <c r="F36" s="11">
        <v>17000</v>
      </c>
      <c r="G36" s="11">
        <v>12000</v>
      </c>
      <c r="H36" s="11">
        <v>12000</v>
      </c>
      <c r="I36" s="11">
        <v>12000</v>
      </c>
      <c r="J36" s="11">
        <v>12000</v>
      </c>
      <c r="K36" s="8"/>
    </row>
    <row r="37" spans="1:11" s="1" customFormat="1" ht="15" customHeight="1" x14ac:dyDescent="0.2">
      <c r="A37" s="8">
        <v>23</v>
      </c>
      <c r="B37" s="9" t="s">
        <v>25</v>
      </c>
      <c r="C37" s="10"/>
      <c r="D37" s="11">
        <f t="shared" si="8"/>
        <v>0</v>
      </c>
      <c r="E37" s="11">
        <v>0</v>
      </c>
      <c r="F37" s="11">
        <v>0</v>
      </c>
      <c r="G37" s="11">
        <v>0</v>
      </c>
      <c r="H37" s="11">
        <v>0</v>
      </c>
      <c r="I37" s="11">
        <v>0</v>
      </c>
      <c r="J37" s="11">
        <v>0</v>
      </c>
      <c r="K37" s="8"/>
    </row>
    <row r="38" spans="1:11" s="1" customFormat="1" ht="15" x14ac:dyDescent="0.2">
      <c r="A38" s="8">
        <v>24</v>
      </c>
      <c r="B38" s="9" t="s">
        <v>12</v>
      </c>
      <c r="C38" s="10"/>
      <c r="D38" s="11">
        <f t="shared" si="8"/>
        <v>0</v>
      </c>
      <c r="E38" s="11">
        <v>0</v>
      </c>
      <c r="F38" s="11">
        <v>0</v>
      </c>
      <c r="G38" s="11">
        <v>0</v>
      </c>
      <c r="H38" s="11">
        <v>0</v>
      </c>
      <c r="I38" s="11">
        <v>0</v>
      </c>
      <c r="J38" s="11">
        <v>0</v>
      </c>
      <c r="K38" s="8"/>
    </row>
    <row r="39" spans="1:11" s="1" customFormat="1" ht="60" x14ac:dyDescent="0.2">
      <c r="A39" s="8">
        <v>25</v>
      </c>
      <c r="B39" s="9" t="s">
        <v>59</v>
      </c>
      <c r="C39" s="10" t="s">
        <v>14</v>
      </c>
      <c r="D39" s="11">
        <f t="shared" si="8"/>
        <v>1229200</v>
      </c>
      <c r="E39" s="11">
        <f>E40+E41+E42+E44</f>
        <v>208103.5</v>
      </c>
      <c r="F39" s="11">
        <f t="shared" ref="F39:J39" si="9">F40+F41+F42+F44</f>
        <v>230814.09999999998</v>
      </c>
      <c r="G39" s="11">
        <f t="shared" si="9"/>
        <v>237336.40000000002</v>
      </c>
      <c r="H39" s="11">
        <f t="shared" si="9"/>
        <v>268301.3</v>
      </c>
      <c r="I39" s="11">
        <f t="shared" si="9"/>
        <v>284644.7</v>
      </c>
      <c r="J39" s="11">
        <f t="shared" si="9"/>
        <v>0</v>
      </c>
      <c r="K39" s="12" t="s">
        <v>55</v>
      </c>
    </row>
    <row r="40" spans="1:11" s="1" customFormat="1" ht="15" x14ac:dyDescent="0.2">
      <c r="A40" s="8">
        <v>26</v>
      </c>
      <c r="B40" s="9" t="s">
        <v>9</v>
      </c>
      <c r="C40" s="10"/>
      <c r="D40" s="11">
        <f t="shared" si="8"/>
        <v>0</v>
      </c>
      <c r="E40" s="11">
        <v>0</v>
      </c>
      <c r="F40" s="11">
        <v>0</v>
      </c>
      <c r="G40" s="11">
        <v>0</v>
      </c>
      <c r="H40" s="11">
        <v>0</v>
      </c>
      <c r="I40" s="11">
        <v>0</v>
      </c>
      <c r="J40" s="11">
        <v>0</v>
      </c>
      <c r="K40" s="8"/>
    </row>
    <row r="41" spans="1:11" s="1" customFormat="1" ht="15" x14ac:dyDescent="0.2">
      <c r="A41" s="8">
        <v>27</v>
      </c>
      <c r="B41" s="9" t="s">
        <v>10</v>
      </c>
      <c r="C41" s="10"/>
      <c r="D41" s="11">
        <f t="shared" si="8"/>
        <v>583526.5</v>
      </c>
      <c r="E41" s="11">
        <v>145672.5</v>
      </c>
      <c r="F41" s="11">
        <v>161569.9</v>
      </c>
      <c r="G41" s="11">
        <v>129642.8</v>
      </c>
      <c r="H41" s="11">
        <v>146641.29999999999</v>
      </c>
      <c r="I41" s="11">
        <v>0</v>
      </c>
      <c r="J41" s="11">
        <v>0</v>
      </c>
      <c r="K41" s="8"/>
    </row>
    <row r="42" spans="1:11" s="1" customFormat="1" ht="15" x14ac:dyDescent="0.2">
      <c r="A42" s="8">
        <v>28</v>
      </c>
      <c r="B42" s="9" t="s">
        <v>11</v>
      </c>
      <c r="C42" s="10"/>
      <c r="D42" s="11">
        <f t="shared" si="8"/>
        <v>645673.5</v>
      </c>
      <c r="E42" s="11">
        <v>62431</v>
      </c>
      <c r="F42" s="11">
        <v>69244.2</v>
      </c>
      <c r="G42" s="11">
        <f>52086.9+55606.7</f>
        <v>107693.6</v>
      </c>
      <c r="H42" s="11">
        <f>59229+62431</f>
        <v>121660</v>
      </c>
      <c r="I42" s="11">
        <v>284644.7</v>
      </c>
      <c r="J42" s="11">
        <v>0</v>
      </c>
      <c r="K42" s="8"/>
    </row>
    <row r="43" spans="1:11" s="1" customFormat="1" ht="15" customHeight="1" x14ac:dyDescent="0.2">
      <c r="A43" s="8">
        <v>29</v>
      </c>
      <c r="B43" s="9" t="s">
        <v>25</v>
      </c>
      <c r="C43" s="10"/>
      <c r="D43" s="11">
        <f>SUM(E43:J43)</f>
        <v>249712.90000000002</v>
      </c>
      <c r="E43" s="11">
        <v>62431</v>
      </c>
      <c r="F43" s="11">
        <v>69244.2</v>
      </c>
      <c r="G43" s="11">
        <v>55606.7</v>
      </c>
      <c r="H43" s="11">
        <v>62431</v>
      </c>
      <c r="I43" s="11">
        <v>0</v>
      </c>
      <c r="J43" s="11">
        <v>0</v>
      </c>
      <c r="K43" s="8"/>
    </row>
    <row r="44" spans="1:11" s="1" customFormat="1" ht="15" x14ac:dyDescent="0.2">
      <c r="A44" s="8">
        <v>30</v>
      </c>
      <c r="B44" s="9" t="s">
        <v>12</v>
      </c>
      <c r="C44" s="10"/>
      <c r="D44" s="11">
        <f t="shared" si="8"/>
        <v>0</v>
      </c>
      <c r="E44" s="11">
        <v>0</v>
      </c>
      <c r="F44" s="11">
        <v>0</v>
      </c>
      <c r="G44" s="11">
        <v>0</v>
      </c>
      <c r="H44" s="11">
        <v>0</v>
      </c>
      <c r="I44" s="11">
        <v>0</v>
      </c>
      <c r="J44" s="11">
        <v>0</v>
      </c>
      <c r="K44" s="8"/>
    </row>
    <row r="45" spans="1:11" s="1" customFormat="1" ht="60" x14ac:dyDescent="0.2">
      <c r="A45" s="8">
        <v>31</v>
      </c>
      <c r="B45" s="9" t="s">
        <v>60</v>
      </c>
      <c r="C45" s="10" t="s">
        <v>14</v>
      </c>
      <c r="D45" s="11">
        <f>SUM(E45:J45)</f>
        <v>248590.48066</v>
      </c>
      <c r="E45" s="11">
        <f>E46+E47+E48+E50</f>
        <v>48467.639060000001</v>
      </c>
      <c r="F45" s="11">
        <f t="shared" ref="F45:J45" si="10">F46+F47+F48+F50</f>
        <v>40584.567000000003</v>
      </c>
      <c r="G45" s="11">
        <f t="shared" si="10"/>
        <v>39884.567300000002</v>
      </c>
      <c r="H45" s="11">
        <f t="shared" si="10"/>
        <v>39884.567300000002</v>
      </c>
      <c r="I45" s="11">
        <f t="shared" si="10"/>
        <v>39884.57</v>
      </c>
      <c r="J45" s="11">
        <f t="shared" si="10"/>
        <v>39884.57</v>
      </c>
      <c r="K45" s="12" t="s">
        <v>16</v>
      </c>
    </row>
    <row r="46" spans="1:11" s="1" customFormat="1" ht="15" x14ac:dyDescent="0.2">
      <c r="A46" s="8">
        <v>32</v>
      </c>
      <c r="B46" s="9" t="s">
        <v>9</v>
      </c>
      <c r="C46" s="10"/>
      <c r="D46" s="11">
        <f t="shared" ref="D46:D50" si="11">SUM(E46:J46)</f>
        <v>0</v>
      </c>
      <c r="E46" s="11">
        <v>0</v>
      </c>
      <c r="F46" s="11">
        <v>0</v>
      </c>
      <c r="G46" s="11">
        <v>0</v>
      </c>
      <c r="H46" s="11">
        <v>0</v>
      </c>
      <c r="I46" s="11">
        <v>0</v>
      </c>
      <c r="J46" s="11">
        <v>0</v>
      </c>
      <c r="K46" s="8"/>
    </row>
    <row r="47" spans="1:11" s="1" customFormat="1" ht="15" x14ac:dyDescent="0.2">
      <c r="A47" s="8">
        <v>33</v>
      </c>
      <c r="B47" s="9" t="s">
        <v>10</v>
      </c>
      <c r="C47" s="10"/>
      <c r="D47" s="11">
        <f t="shared" si="11"/>
        <v>0</v>
      </c>
      <c r="E47" s="11">
        <v>0</v>
      </c>
      <c r="F47" s="11">
        <v>0</v>
      </c>
      <c r="G47" s="11">
        <v>0</v>
      </c>
      <c r="H47" s="11">
        <v>0</v>
      </c>
      <c r="I47" s="11">
        <v>0</v>
      </c>
      <c r="J47" s="11">
        <v>0</v>
      </c>
      <c r="K47" s="8"/>
    </row>
    <row r="48" spans="1:11" s="1" customFormat="1" ht="15" x14ac:dyDescent="0.2">
      <c r="A48" s="8">
        <v>34</v>
      </c>
      <c r="B48" s="9" t="s">
        <v>11</v>
      </c>
      <c r="C48" s="10"/>
      <c r="D48" s="11">
        <f t="shared" si="11"/>
        <v>248590.48066</v>
      </c>
      <c r="E48" s="11">
        <f>48368.63906+99</f>
        <v>48467.639060000001</v>
      </c>
      <c r="F48" s="11">
        <f>39764.567+820</f>
        <v>40584.567000000003</v>
      </c>
      <c r="G48" s="11">
        <f>39764.5673+120</f>
        <v>39884.567300000002</v>
      </c>
      <c r="H48" s="11">
        <f>39764.5673+120</f>
        <v>39884.567300000002</v>
      </c>
      <c r="I48" s="11">
        <v>39884.57</v>
      </c>
      <c r="J48" s="11">
        <v>39884.57</v>
      </c>
      <c r="K48" s="8"/>
    </row>
    <row r="49" spans="1:11" s="1" customFormat="1" ht="15" customHeight="1" x14ac:dyDescent="0.2">
      <c r="A49" s="8">
        <v>35</v>
      </c>
      <c r="B49" s="9" t="s">
        <v>25</v>
      </c>
      <c r="C49" s="10"/>
      <c r="D49" s="11">
        <f t="shared" si="11"/>
        <v>0</v>
      </c>
      <c r="E49" s="11">
        <v>0</v>
      </c>
      <c r="F49" s="11">
        <v>0</v>
      </c>
      <c r="G49" s="11">
        <v>0</v>
      </c>
      <c r="H49" s="11">
        <v>0</v>
      </c>
      <c r="I49" s="11">
        <v>0</v>
      </c>
      <c r="J49" s="11">
        <v>0</v>
      </c>
      <c r="K49" s="8"/>
    </row>
    <row r="50" spans="1:11" s="1" customFormat="1" ht="15" x14ac:dyDescent="0.2">
      <c r="A50" s="8">
        <v>36</v>
      </c>
      <c r="B50" s="9" t="s">
        <v>12</v>
      </c>
      <c r="C50" s="10"/>
      <c r="D50" s="11">
        <f t="shared" si="11"/>
        <v>0</v>
      </c>
      <c r="E50" s="11">
        <v>0</v>
      </c>
      <c r="F50" s="11">
        <v>0</v>
      </c>
      <c r="G50" s="11">
        <v>0</v>
      </c>
      <c r="H50" s="11">
        <v>0</v>
      </c>
      <c r="I50" s="11">
        <v>0</v>
      </c>
      <c r="J50" s="11">
        <v>0</v>
      </c>
      <c r="K50" s="8"/>
    </row>
    <row r="51" spans="1:11" s="1" customFormat="1" ht="60" customHeight="1" x14ac:dyDescent="0.2">
      <c r="A51" s="8">
        <v>37</v>
      </c>
      <c r="B51" s="9" t="s">
        <v>32</v>
      </c>
      <c r="C51" s="10" t="s">
        <v>14</v>
      </c>
      <c r="D51" s="11">
        <f t="shared" ref="D51:D92" si="12">SUM(E51:J51)</f>
        <v>155221.63763000001</v>
      </c>
      <c r="E51" s="11">
        <f>E52+E53+E54+E56</f>
        <v>17550.127630000003</v>
      </c>
      <c r="F51" s="11">
        <f t="shared" ref="F51:J51" si="13">F52+F53+F54+F56</f>
        <v>25722.879999999997</v>
      </c>
      <c r="G51" s="11">
        <f t="shared" si="13"/>
        <v>27483.06</v>
      </c>
      <c r="H51" s="11">
        <f t="shared" si="13"/>
        <v>28155.190000000002</v>
      </c>
      <c r="I51" s="11">
        <f t="shared" si="13"/>
        <v>28155.190000000002</v>
      </c>
      <c r="J51" s="11">
        <f t="shared" si="13"/>
        <v>28155.190000000002</v>
      </c>
      <c r="K51" s="12"/>
    </row>
    <row r="52" spans="1:11" s="1" customFormat="1" ht="15" x14ac:dyDescent="0.2">
      <c r="A52" s="8">
        <v>38</v>
      </c>
      <c r="B52" s="9" t="s">
        <v>9</v>
      </c>
      <c r="C52" s="10"/>
      <c r="D52" s="11">
        <f t="shared" si="12"/>
        <v>0</v>
      </c>
      <c r="E52" s="11">
        <f t="shared" ref="E52:E56" si="14">E58+E64</f>
        <v>0</v>
      </c>
      <c r="F52" s="11">
        <f t="shared" ref="F52:J56" si="15">F58+F64+F70</f>
        <v>0</v>
      </c>
      <c r="G52" s="11">
        <f t="shared" si="15"/>
        <v>0</v>
      </c>
      <c r="H52" s="11">
        <f t="shared" si="15"/>
        <v>0</v>
      </c>
      <c r="I52" s="11">
        <f t="shared" si="15"/>
        <v>0</v>
      </c>
      <c r="J52" s="11">
        <f t="shared" si="15"/>
        <v>0</v>
      </c>
      <c r="K52" s="8"/>
    </row>
    <row r="53" spans="1:11" s="1" customFormat="1" ht="15" x14ac:dyDescent="0.2">
      <c r="A53" s="8">
        <v>39</v>
      </c>
      <c r="B53" s="9" t="s">
        <v>10</v>
      </c>
      <c r="C53" s="10"/>
      <c r="D53" s="11">
        <f t="shared" si="12"/>
        <v>0</v>
      </c>
      <c r="E53" s="11">
        <f t="shared" si="14"/>
        <v>0</v>
      </c>
      <c r="F53" s="11">
        <f t="shared" si="15"/>
        <v>0</v>
      </c>
      <c r="G53" s="11">
        <f t="shared" si="15"/>
        <v>0</v>
      </c>
      <c r="H53" s="11">
        <f t="shared" si="15"/>
        <v>0</v>
      </c>
      <c r="I53" s="11">
        <f t="shared" si="15"/>
        <v>0</v>
      </c>
      <c r="J53" s="11">
        <f t="shared" si="15"/>
        <v>0</v>
      </c>
      <c r="K53" s="8"/>
    </row>
    <row r="54" spans="1:11" s="1" customFormat="1" ht="15" x14ac:dyDescent="0.2">
      <c r="A54" s="8">
        <v>40</v>
      </c>
      <c r="B54" s="9" t="s">
        <v>11</v>
      </c>
      <c r="C54" s="10"/>
      <c r="D54" s="11">
        <f t="shared" si="12"/>
        <v>155221.63763000001</v>
      </c>
      <c r="E54" s="11">
        <f>E60+E66</f>
        <v>17550.127630000003</v>
      </c>
      <c r="F54" s="11">
        <f>F60+F66+F72</f>
        <v>25722.879999999997</v>
      </c>
      <c r="G54" s="11">
        <f t="shared" ref="G54:J54" si="16">G60+G66+G72</f>
        <v>27483.06</v>
      </c>
      <c r="H54" s="11">
        <f t="shared" si="16"/>
        <v>28155.190000000002</v>
      </c>
      <c r="I54" s="11">
        <f t="shared" si="16"/>
        <v>28155.190000000002</v>
      </c>
      <c r="J54" s="11">
        <f t="shared" si="16"/>
        <v>28155.190000000002</v>
      </c>
      <c r="K54" s="8"/>
    </row>
    <row r="55" spans="1:11" s="1" customFormat="1" ht="15" customHeight="1" x14ac:dyDescent="0.2">
      <c r="A55" s="8">
        <v>41</v>
      </c>
      <c r="B55" s="9" t="s">
        <v>25</v>
      </c>
      <c r="C55" s="10"/>
      <c r="D55" s="11">
        <f t="shared" si="12"/>
        <v>0</v>
      </c>
      <c r="E55" s="11">
        <f t="shared" si="14"/>
        <v>0</v>
      </c>
      <c r="F55" s="11">
        <f t="shared" si="15"/>
        <v>0</v>
      </c>
      <c r="G55" s="11">
        <f t="shared" si="15"/>
        <v>0</v>
      </c>
      <c r="H55" s="11">
        <f t="shared" si="15"/>
        <v>0</v>
      </c>
      <c r="I55" s="11">
        <f t="shared" si="15"/>
        <v>0</v>
      </c>
      <c r="J55" s="11">
        <f t="shared" si="15"/>
        <v>0</v>
      </c>
      <c r="K55" s="8"/>
    </row>
    <row r="56" spans="1:11" s="1" customFormat="1" ht="15" x14ac:dyDescent="0.2">
      <c r="A56" s="8">
        <v>42</v>
      </c>
      <c r="B56" s="9" t="s">
        <v>12</v>
      </c>
      <c r="C56" s="10"/>
      <c r="D56" s="11">
        <f t="shared" si="12"/>
        <v>0</v>
      </c>
      <c r="E56" s="11">
        <f t="shared" si="14"/>
        <v>0</v>
      </c>
      <c r="F56" s="11">
        <f t="shared" si="15"/>
        <v>0</v>
      </c>
      <c r="G56" s="11">
        <f t="shared" si="15"/>
        <v>0</v>
      </c>
      <c r="H56" s="11">
        <f t="shared" si="15"/>
        <v>0</v>
      </c>
      <c r="I56" s="11">
        <f t="shared" si="15"/>
        <v>0</v>
      </c>
      <c r="J56" s="11">
        <f t="shared" si="15"/>
        <v>0</v>
      </c>
      <c r="K56" s="8"/>
    </row>
    <row r="57" spans="1:11" s="1" customFormat="1" ht="60" customHeight="1" x14ac:dyDescent="0.2">
      <c r="A57" s="8">
        <v>43</v>
      </c>
      <c r="B57" s="9" t="s">
        <v>49</v>
      </c>
      <c r="C57" s="10" t="s">
        <v>14</v>
      </c>
      <c r="D57" s="11">
        <f t="shared" ref="D57:D68" si="17">SUM(E57:J57)</f>
        <v>155221.63763000001</v>
      </c>
      <c r="E57" s="11">
        <f>E58+E59+E60+E62</f>
        <v>17550.127630000003</v>
      </c>
      <c r="F57" s="11">
        <f t="shared" ref="F57:J57" si="18">F58+F59+F60+F62</f>
        <v>25722.879999999997</v>
      </c>
      <c r="G57" s="11">
        <f t="shared" si="18"/>
        <v>27483.06</v>
      </c>
      <c r="H57" s="11">
        <f t="shared" si="18"/>
        <v>28155.190000000002</v>
      </c>
      <c r="I57" s="11">
        <f t="shared" si="18"/>
        <v>28155.190000000002</v>
      </c>
      <c r="J57" s="11">
        <f t="shared" si="18"/>
        <v>28155.190000000002</v>
      </c>
      <c r="K57" s="12" t="s">
        <v>50</v>
      </c>
    </row>
    <row r="58" spans="1:11" s="1" customFormat="1" ht="15" x14ac:dyDescent="0.2">
      <c r="A58" s="8">
        <v>44</v>
      </c>
      <c r="B58" s="9" t="s">
        <v>9</v>
      </c>
      <c r="C58" s="10"/>
      <c r="D58" s="11">
        <f t="shared" si="17"/>
        <v>0</v>
      </c>
      <c r="E58" s="11">
        <v>0</v>
      </c>
      <c r="F58" s="11">
        <v>0</v>
      </c>
      <c r="G58" s="11">
        <v>0</v>
      </c>
      <c r="H58" s="11">
        <v>0</v>
      </c>
      <c r="I58" s="11">
        <v>0</v>
      </c>
      <c r="J58" s="11">
        <v>0</v>
      </c>
      <c r="K58" s="8"/>
    </row>
    <row r="59" spans="1:11" s="1" customFormat="1" ht="15" x14ac:dyDescent="0.2">
      <c r="A59" s="8">
        <v>45</v>
      </c>
      <c r="B59" s="9" t="s">
        <v>10</v>
      </c>
      <c r="C59" s="10"/>
      <c r="D59" s="11">
        <f t="shared" si="17"/>
        <v>0</v>
      </c>
      <c r="E59" s="11">
        <v>0</v>
      </c>
      <c r="F59" s="11">
        <v>0</v>
      </c>
      <c r="G59" s="11">
        <v>0</v>
      </c>
      <c r="H59" s="11">
        <v>0</v>
      </c>
      <c r="I59" s="11">
        <v>0</v>
      </c>
      <c r="J59" s="11">
        <v>0</v>
      </c>
      <c r="K59" s="8"/>
    </row>
    <row r="60" spans="1:11" s="1" customFormat="1" ht="15" x14ac:dyDescent="0.2">
      <c r="A60" s="8">
        <v>46</v>
      </c>
      <c r="B60" s="9" t="s">
        <v>11</v>
      </c>
      <c r="C60" s="10"/>
      <c r="D60" s="11">
        <f t="shared" si="17"/>
        <v>155221.63763000001</v>
      </c>
      <c r="E60" s="11">
        <f>16772.97+777.15763</f>
        <v>17550.127630000003</v>
      </c>
      <c r="F60" s="11">
        <f>860.85+24862.03</f>
        <v>25722.879999999997</v>
      </c>
      <c r="G60" s="11">
        <f>820.97+26662.09</f>
        <v>27483.06</v>
      </c>
      <c r="H60" s="11">
        <f>780.99+27374.2</f>
        <v>28155.190000000002</v>
      </c>
      <c r="I60" s="11">
        <f t="shared" ref="I60:J60" si="19">780.99+27374.2</f>
        <v>28155.190000000002</v>
      </c>
      <c r="J60" s="11">
        <f t="shared" si="19"/>
        <v>28155.190000000002</v>
      </c>
      <c r="K60" s="8"/>
    </row>
    <row r="61" spans="1:11" s="1" customFormat="1" ht="15" customHeight="1" x14ac:dyDescent="0.2">
      <c r="A61" s="8">
        <v>47</v>
      </c>
      <c r="B61" s="9" t="s">
        <v>25</v>
      </c>
      <c r="C61" s="10"/>
      <c r="D61" s="11">
        <f t="shared" si="17"/>
        <v>0</v>
      </c>
      <c r="E61" s="11">
        <v>0</v>
      </c>
      <c r="F61" s="11">
        <v>0</v>
      </c>
      <c r="G61" s="11">
        <v>0</v>
      </c>
      <c r="H61" s="11">
        <v>0</v>
      </c>
      <c r="I61" s="11">
        <v>0</v>
      </c>
      <c r="J61" s="11">
        <v>0</v>
      </c>
      <c r="K61" s="8"/>
    </row>
    <row r="62" spans="1:11" s="1" customFormat="1" ht="15" x14ac:dyDescent="0.2">
      <c r="A62" s="8">
        <v>48</v>
      </c>
      <c r="B62" s="9" t="s">
        <v>12</v>
      </c>
      <c r="C62" s="10"/>
      <c r="D62" s="11">
        <f t="shared" si="17"/>
        <v>0</v>
      </c>
      <c r="E62" s="11">
        <v>0</v>
      </c>
      <c r="F62" s="11">
        <v>0</v>
      </c>
      <c r="G62" s="11">
        <v>0</v>
      </c>
      <c r="H62" s="11">
        <v>0</v>
      </c>
      <c r="I62" s="11">
        <v>0</v>
      </c>
      <c r="J62" s="11">
        <v>0</v>
      </c>
      <c r="K62" s="8"/>
    </row>
    <row r="63" spans="1:11" s="1" customFormat="1" ht="75" x14ac:dyDescent="0.2">
      <c r="A63" s="8">
        <v>49</v>
      </c>
      <c r="B63" s="9" t="s">
        <v>61</v>
      </c>
      <c r="C63" s="10" t="s">
        <v>14</v>
      </c>
      <c r="D63" s="11">
        <f t="shared" si="17"/>
        <v>0</v>
      </c>
      <c r="E63" s="11">
        <f>E64+E65+E66+E68</f>
        <v>0</v>
      </c>
      <c r="F63" s="11">
        <f t="shared" ref="F63:J63" si="20">F64+F65+F66+F68</f>
        <v>0</v>
      </c>
      <c r="G63" s="11">
        <f>G64+G65+G66+G68</f>
        <v>0</v>
      </c>
      <c r="H63" s="11">
        <f t="shared" si="20"/>
        <v>0</v>
      </c>
      <c r="I63" s="11">
        <f t="shared" si="20"/>
        <v>0</v>
      </c>
      <c r="J63" s="11">
        <f t="shared" si="20"/>
        <v>0</v>
      </c>
      <c r="K63" s="12" t="s">
        <v>51</v>
      </c>
    </row>
    <row r="64" spans="1:11" s="1" customFormat="1" ht="15" x14ac:dyDescent="0.2">
      <c r="A64" s="8">
        <v>50</v>
      </c>
      <c r="B64" s="9" t="s">
        <v>9</v>
      </c>
      <c r="C64" s="10"/>
      <c r="D64" s="11">
        <f t="shared" si="17"/>
        <v>0</v>
      </c>
      <c r="E64" s="11">
        <v>0</v>
      </c>
      <c r="F64" s="11">
        <v>0</v>
      </c>
      <c r="G64" s="11">
        <v>0</v>
      </c>
      <c r="H64" s="11">
        <v>0</v>
      </c>
      <c r="I64" s="11">
        <v>0</v>
      </c>
      <c r="J64" s="11">
        <v>0</v>
      </c>
      <c r="K64" s="13"/>
    </row>
    <row r="65" spans="1:11" s="1" customFormat="1" ht="15" x14ac:dyDescent="0.2">
      <c r="A65" s="8">
        <v>51</v>
      </c>
      <c r="B65" s="9" t="s">
        <v>10</v>
      </c>
      <c r="C65" s="10"/>
      <c r="D65" s="11">
        <f t="shared" si="17"/>
        <v>0</v>
      </c>
      <c r="E65" s="11">
        <v>0</v>
      </c>
      <c r="F65" s="11">
        <v>0</v>
      </c>
      <c r="G65" s="11">
        <v>0</v>
      </c>
      <c r="H65" s="11">
        <v>0</v>
      </c>
      <c r="I65" s="11">
        <v>0</v>
      </c>
      <c r="J65" s="11">
        <v>0</v>
      </c>
      <c r="K65" s="13"/>
    </row>
    <row r="66" spans="1:11" s="1" customFormat="1" ht="15" x14ac:dyDescent="0.2">
      <c r="A66" s="8">
        <v>52</v>
      </c>
      <c r="B66" s="9" t="s">
        <v>11</v>
      </c>
      <c r="C66" s="10"/>
      <c r="D66" s="11">
        <f t="shared" si="17"/>
        <v>0</v>
      </c>
      <c r="E66" s="11">
        <v>0</v>
      </c>
      <c r="F66" s="11">
        <v>0</v>
      </c>
      <c r="G66" s="11">
        <v>0</v>
      </c>
      <c r="H66" s="11">
        <v>0</v>
      </c>
      <c r="I66" s="11">
        <v>0</v>
      </c>
      <c r="J66" s="11">
        <v>0</v>
      </c>
      <c r="K66" s="13"/>
    </row>
    <row r="67" spans="1:11" s="1" customFormat="1" ht="15" customHeight="1" x14ac:dyDescent="0.2">
      <c r="A67" s="8">
        <v>53</v>
      </c>
      <c r="B67" s="9" t="s">
        <v>25</v>
      </c>
      <c r="C67" s="10"/>
      <c r="D67" s="11">
        <f t="shared" si="17"/>
        <v>0</v>
      </c>
      <c r="E67" s="11">
        <v>0</v>
      </c>
      <c r="F67" s="11">
        <v>0</v>
      </c>
      <c r="G67" s="11">
        <v>0</v>
      </c>
      <c r="H67" s="11">
        <v>0</v>
      </c>
      <c r="I67" s="11">
        <v>0</v>
      </c>
      <c r="J67" s="11">
        <v>0</v>
      </c>
      <c r="K67" s="13"/>
    </row>
    <row r="68" spans="1:11" s="1" customFormat="1" ht="15" x14ac:dyDescent="0.2">
      <c r="A68" s="8">
        <v>54</v>
      </c>
      <c r="B68" s="9" t="s">
        <v>12</v>
      </c>
      <c r="C68" s="10"/>
      <c r="D68" s="11">
        <f t="shared" si="17"/>
        <v>0</v>
      </c>
      <c r="E68" s="11">
        <v>0</v>
      </c>
      <c r="F68" s="11">
        <v>0</v>
      </c>
      <c r="G68" s="11">
        <v>0</v>
      </c>
      <c r="H68" s="11">
        <v>0</v>
      </c>
      <c r="I68" s="11">
        <v>0</v>
      </c>
      <c r="J68" s="11">
        <v>0</v>
      </c>
      <c r="K68" s="13"/>
    </row>
    <row r="69" spans="1:11" s="1" customFormat="1" ht="75" x14ac:dyDescent="0.2">
      <c r="A69" s="8">
        <v>55</v>
      </c>
      <c r="B69" s="9" t="s">
        <v>63</v>
      </c>
      <c r="C69" s="10" t="s">
        <v>14</v>
      </c>
      <c r="D69" s="11">
        <f t="shared" ref="D69:D74" si="21">SUM(E69:J69)</f>
        <v>0</v>
      </c>
      <c r="E69" s="11">
        <f>E70+E71+E72+E74</f>
        <v>0</v>
      </c>
      <c r="F69" s="11">
        <f t="shared" ref="F69" si="22">F70+F71+F72+F74</f>
        <v>0</v>
      </c>
      <c r="G69" s="11">
        <f>G70+G71+G72+G74</f>
        <v>0</v>
      </c>
      <c r="H69" s="11">
        <f t="shared" ref="H69:J69" si="23">H70+H71+H72+H74</f>
        <v>0</v>
      </c>
      <c r="I69" s="11">
        <f t="shared" si="23"/>
        <v>0</v>
      </c>
      <c r="J69" s="11">
        <f t="shared" si="23"/>
        <v>0</v>
      </c>
      <c r="K69" s="12" t="s">
        <v>51</v>
      </c>
    </row>
    <row r="70" spans="1:11" s="1" customFormat="1" ht="15" x14ac:dyDescent="0.2">
      <c r="A70" s="8">
        <v>56</v>
      </c>
      <c r="B70" s="9" t="s">
        <v>9</v>
      </c>
      <c r="C70" s="10"/>
      <c r="D70" s="11">
        <f t="shared" si="21"/>
        <v>0</v>
      </c>
      <c r="E70" s="11">
        <v>0</v>
      </c>
      <c r="F70" s="11">
        <v>0</v>
      </c>
      <c r="G70" s="11">
        <v>0</v>
      </c>
      <c r="H70" s="11">
        <v>0</v>
      </c>
      <c r="I70" s="11">
        <v>0</v>
      </c>
      <c r="J70" s="11">
        <v>0</v>
      </c>
      <c r="K70" s="13"/>
    </row>
    <row r="71" spans="1:11" s="1" customFormat="1" ht="15" x14ac:dyDescent="0.2">
      <c r="A71" s="8">
        <v>57</v>
      </c>
      <c r="B71" s="9" t="s">
        <v>10</v>
      </c>
      <c r="C71" s="10"/>
      <c r="D71" s="11">
        <f t="shared" si="21"/>
        <v>0</v>
      </c>
      <c r="E71" s="11">
        <v>0</v>
      </c>
      <c r="F71" s="11">
        <v>0</v>
      </c>
      <c r="G71" s="11">
        <v>0</v>
      </c>
      <c r="H71" s="11">
        <v>0</v>
      </c>
      <c r="I71" s="11">
        <v>0</v>
      </c>
      <c r="J71" s="11">
        <v>0</v>
      </c>
      <c r="K71" s="13"/>
    </row>
    <row r="72" spans="1:11" s="1" customFormat="1" ht="15" x14ac:dyDescent="0.2">
      <c r="A72" s="8">
        <v>58</v>
      </c>
      <c r="B72" s="9" t="s">
        <v>11</v>
      </c>
      <c r="C72" s="10"/>
      <c r="D72" s="11">
        <f t="shared" si="21"/>
        <v>0</v>
      </c>
      <c r="E72" s="11">
        <v>0</v>
      </c>
      <c r="F72" s="11">
        <v>0</v>
      </c>
      <c r="G72" s="11">
        <v>0</v>
      </c>
      <c r="H72" s="11">
        <v>0</v>
      </c>
      <c r="I72" s="11">
        <v>0</v>
      </c>
      <c r="J72" s="11">
        <v>0</v>
      </c>
      <c r="K72" s="13"/>
    </row>
    <row r="73" spans="1:11" s="1" customFormat="1" ht="15" customHeight="1" x14ac:dyDescent="0.2">
      <c r="A73" s="8">
        <v>59</v>
      </c>
      <c r="B73" s="9" t="s">
        <v>25</v>
      </c>
      <c r="C73" s="10"/>
      <c r="D73" s="11">
        <f t="shared" si="21"/>
        <v>0</v>
      </c>
      <c r="E73" s="11">
        <v>0</v>
      </c>
      <c r="F73" s="11">
        <v>0</v>
      </c>
      <c r="G73" s="11">
        <v>0</v>
      </c>
      <c r="H73" s="11">
        <v>0</v>
      </c>
      <c r="I73" s="11">
        <v>0</v>
      </c>
      <c r="J73" s="11">
        <v>0</v>
      </c>
      <c r="K73" s="13"/>
    </row>
    <row r="74" spans="1:11" s="1" customFormat="1" ht="15" x14ac:dyDescent="0.2">
      <c r="A74" s="8">
        <v>60</v>
      </c>
      <c r="B74" s="9" t="s">
        <v>12</v>
      </c>
      <c r="C74" s="10"/>
      <c r="D74" s="11">
        <f t="shared" si="21"/>
        <v>0</v>
      </c>
      <c r="E74" s="11">
        <v>0</v>
      </c>
      <c r="F74" s="11">
        <v>0</v>
      </c>
      <c r="G74" s="11">
        <v>0</v>
      </c>
      <c r="H74" s="11">
        <v>0</v>
      </c>
      <c r="I74" s="11">
        <v>0</v>
      </c>
      <c r="J74" s="11">
        <v>0</v>
      </c>
      <c r="K74" s="13"/>
    </row>
    <row r="75" spans="1:11" s="1" customFormat="1" ht="75" x14ac:dyDescent="0.2">
      <c r="A75" s="8">
        <v>61</v>
      </c>
      <c r="B75" s="9" t="s">
        <v>33</v>
      </c>
      <c r="C75" s="10" t="s">
        <v>17</v>
      </c>
      <c r="D75" s="11">
        <f t="shared" si="12"/>
        <v>30802.479999999996</v>
      </c>
      <c r="E75" s="11">
        <f>E76+E77+E78+E80</f>
        <v>4662.5</v>
      </c>
      <c r="F75" s="11">
        <f t="shared" ref="F75:J75" si="24">F76+F77+F78+F80</f>
        <v>4856.46</v>
      </c>
      <c r="G75" s="11">
        <f t="shared" si="24"/>
        <v>5166.08</v>
      </c>
      <c r="H75" s="11">
        <f t="shared" si="24"/>
        <v>5372.48</v>
      </c>
      <c r="I75" s="11">
        <f t="shared" si="24"/>
        <v>5372.48</v>
      </c>
      <c r="J75" s="11">
        <f t="shared" si="24"/>
        <v>5372.48</v>
      </c>
      <c r="K75" s="8" t="s">
        <v>18</v>
      </c>
    </row>
    <row r="76" spans="1:11" s="1" customFormat="1" ht="15" x14ac:dyDescent="0.2">
      <c r="A76" s="8">
        <v>62</v>
      </c>
      <c r="B76" s="9" t="s">
        <v>9</v>
      </c>
      <c r="C76" s="10"/>
      <c r="D76" s="11">
        <f t="shared" si="12"/>
        <v>0</v>
      </c>
      <c r="E76" s="11">
        <v>0</v>
      </c>
      <c r="F76" s="11">
        <v>0</v>
      </c>
      <c r="G76" s="11">
        <v>0</v>
      </c>
      <c r="H76" s="11">
        <v>0</v>
      </c>
      <c r="I76" s="11">
        <v>0</v>
      </c>
      <c r="J76" s="11">
        <v>0</v>
      </c>
      <c r="K76" s="8"/>
    </row>
    <row r="77" spans="1:11" s="1" customFormat="1" ht="15" x14ac:dyDescent="0.2">
      <c r="A77" s="8">
        <v>63</v>
      </c>
      <c r="B77" s="9" t="s">
        <v>10</v>
      </c>
      <c r="C77" s="10"/>
      <c r="D77" s="11">
        <f t="shared" si="12"/>
        <v>0</v>
      </c>
      <c r="E77" s="11">
        <v>0</v>
      </c>
      <c r="F77" s="11">
        <v>0</v>
      </c>
      <c r="G77" s="11">
        <v>0</v>
      </c>
      <c r="H77" s="11">
        <v>0</v>
      </c>
      <c r="I77" s="11">
        <v>0</v>
      </c>
      <c r="J77" s="11">
        <v>0</v>
      </c>
      <c r="K77" s="8"/>
    </row>
    <row r="78" spans="1:11" s="1" customFormat="1" ht="15" x14ac:dyDescent="0.2">
      <c r="A78" s="8">
        <v>64</v>
      </c>
      <c r="B78" s="9" t="s">
        <v>11</v>
      </c>
      <c r="C78" s="10"/>
      <c r="D78" s="11">
        <f t="shared" si="12"/>
        <v>30802.479999999996</v>
      </c>
      <c r="E78" s="11">
        <v>4662.5</v>
      </c>
      <c r="F78" s="11">
        <v>4856.46</v>
      </c>
      <c r="G78" s="11">
        <v>5166.08</v>
      </c>
      <c r="H78" s="11">
        <v>5372.48</v>
      </c>
      <c r="I78" s="11">
        <v>5372.48</v>
      </c>
      <c r="J78" s="11">
        <v>5372.48</v>
      </c>
      <c r="K78" s="8"/>
    </row>
    <row r="79" spans="1:11" s="1" customFormat="1" ht="15" customHeight="1" x14ac:dyDescent="0.2">
      <c r="A79" s="8">
        <v>65</v>
      </c>
      <c r="B79" s="9" t="s">
        <v>25</v>
      </c>
      <c r="C79" s="10"/>
      <c r="D79" s="11">
        <f t="shared" si="12"/>
        <v>0</v>
      </c>
      <c r="E79" s="11">
        <f t="shared" ref="E79" si="25">SUM(F79:K79)</f>
        <v>0</v>
      </c>
      <c r="F79" s="11">
        <f>SUM(G79:K79)</f>
        <v>0</v>
      </c>
      <c r="G79" s="11">
        <f>SUM(H79:K79)</f>
        <v>0</v>
      </c>
      <c r="H79" s="11">
        <f>SUM(J79:K79)</f>
        <v>0</v>
      </c>
      <c r="I79" s="11">
        <f>SUM(J79:K79)</f>
        <v>0</v>
      </c>
      <c r="J79" s="11">
        <f>SUM(K79:K79)</f>
        <v>0</v>
      </c>
      <c r="K79" s="8"/>
    </row>
    <row r="80" spans="1:11" s="1" customFormat="1" ht="15" x14ac:dyDescent="0.2">
      <c r="A80" s="8">
        <v>66</v>
      </c>
      <c r="B80" s="9" t="s">
        <v>12</v>
      </c>
      <c r="C80" s="10"/>
      <c r="D80" s="11">
        <f t="shared" si="12"/>
        <v>0</v>
      </c>
      <c r="E80" s="11">
        <v>0</v>
      </c>
      <c r="F80" s="11">
        <v>0</v>
      </c>
      <c r="G80" s="11">
        <v>0</v>
      </c>
      <c r="H80" s="11">
        <v>0</v>
      </c>
      <c r="I80" s="11">
        <v>0</v>
      </c>
      <c r="J80" s="11">
        <v>0</v>
      </c>
      <c r="K80" s="8"/>
    </row>
    <row r="81" spans="1:15" s="16" customFormat="1" ht="90" customHeight="1" x14ac:dyDescent="0.25">
      <c r="A81" s="8">
        <v>67</v>
      </c>
      <c r="B81" s="9" t="s">
        <v>34</v>
      </c>
      <c r="C81" s="10" t="s">
        <v>14</v>
      </c>
      <c r="D81" s="11">
        <f t="shared" si="12"/>
        <v>26214.799999999999</v>
      </c>
      <c r="E81" s="11">
        <f>E82+E83+E84+E86</f>
        <v>1071.8</v>
      </c>
      <c r="F81" s="11">
        <f t="shared" ref="F81:J81" si="26">F82+F83+F84+F86</f>
        <v>7027</v>
      </c>
      <c r="G81" s="11">
        <f t="shared" si="26"/>
        <v>4529</v>
      </c>
      <c r="H81" s="11">
        <f t="shared" si="26"/>
        <v>4529</v>
      </c>
      <c r="I81" s="11">
        <f t="shared" si="26"/>
        <v>4529</v>
      </c>
      <c r="J81" s="11">
        <f t="shared" si="26"/>
        <v>4529</v>
      </c>
      <c r="K81" s="8" t="s">
        <v>19</v>
      </c>
      <c r="L81" s="17"/>
      <c r="M81" s="17"/>
      <c r="N81" s="17"/>
      <c r="O81" s="17"/>
    </row>
    <row r="82" spans="1:15" s="16" customFormat="1" ht="15.75" customHeight="1" x14ac:dyDescent="0.25">
      <c r="A82" s="8">
        <v>68</v>
      </c>
      <c r="B82" s="9" t="s">
        <v>9</v>
      </c>
      <c r="C82" s="10"/>
      <c r="D82" s="11">
        <f t="shared" si="12"/>
        <v>0</v>
      </c>
      <c r="E82" s="11">
        <v>0</v>
      </c>
      <c r="F82" s="11">
        <v>0</v>
      </c>
      <c r="G82" s="11">
        <v>0</v>
      </c>
      <c r="H82" s="11">
        <v>0</v>
      </c>
      <c r="I82" s="11">
        <v>0</v>
      </c>
      <c r="J82" s="11">
        <v>0</v>
      </c>
      <c r="K82" s="8"/>
      <c r="L82" s="17"/>
      <c r="M82" s="17"/>
      <c r="N82" s="17"/>
      <c r="O82" s="17"/>
    </row>
    <row r="83" spans="1:15" s="1" customFormat="1" ht="15" x14ac:dyDescent="0.2">
      <c r="A83" s="8">
        <v>69</v>
      </c>
      <c r="B83" s="9" t="s">
        <v>10</v>
      </c>
      <c r="C83" s="10"/>
      <c r="D83" s="11">
        <f>SUM(E83:J83)</f>
        <v>26214.799999999999</v>
      </c>
      <c r="E83" s="11">
        <v>1071.8</v>
      </c>
      <c r="F83" s="11">
        <v>7027</v>
      </c>
      <c r="G83" s="11">
        <v>4529</v>
      </c>
      <c r="H83" s="11">
        <v>4529</v>
      </c>
      <c r="I83" s="11">
        <v>4529</v>
      </c>
      <c r="J83" s="11">
        <v>4529</v>
      </c>
      <c r="K83" s="8"/>
    </row>
    <row r="84" spans="1:15" s="1" customFormat="1" ht="15" x14ac:dyDescent="0.2">
      <c r="A84" s="8">
        <v>70</v>
      </c>
      <c r="B84" s="9" t="s">
        <v>11</v>
      </c>
      <c r="C84" s="10"/>
      <c r="D84" s="11">
        <f t="shared" si="12"/>
        <v>0</v>
      </c>
      <c r="E84" s="11">
        <v>0</v>
      </c>
      <c r="F84" s="11">
        <v>0</v>
      </c>
      <c r="G84" s="11">
        <v>0</v>
      </c>
      <c r="H84" s="11">
        <v>0</v>
      </c>
      <c r="I84" s="11">
        <v>0</v>
      </c>
      <c r="J84" s="11">
        <v>0</v>
      </c>
      <c r="K84" s="8"/>
    </row>
    <row r="85" spans="1:15" s="1" customFormat="1" ht="15" customHeight="1" x14ac:dyDescent="0.2">
      <c r="A85" s="8">
        <v>71</v>
      </c>
      <c r="B85" s="9" t="s">
        <v>25</v>
      </c>
      <c r="C85" s="10"/>
      <c r="D85" s="11">
        <f t="shared" si="12"/>
        <v>0</v>
      </c>
      <c r="E85" s="11">
        <v>0</v>
      </c>
      <c r="F85" s="11">
        <v>0</v>
      </c>
      <c r="G85" s="11">
        <v>0</v>
      </c>
      <c r="H85" s="11">
        <v>0</v>
      </c>
      <c r="I85" s="11">
        <v>0</v>
      </c>
      <c r="J85" s="11">
        <v>0</v>
      </c>
      <c r="K85" s="8"/>
    </row>
    <row r="86" spans="1:15" s="1" customFormat="1" ht="15" x14ac:dyDescent="0.2">
      <c r="A86" s="8">
        <v>72</v>
      </c>
      <c r="B86" s="9" t="s">
        <v>12</v>
      </c>
      <c r="C86" s="10"/>
      <c r="D86" s="11">
        <f t="shared" si="12"/>
        <v>0</v>
      </c>
      <c r="E86" s="11">
        <v>0</v>
      </c>
      <c r="F86" s="11">
        <v>0</v>
      </c>
      <c r="G86" s="11">
        <v>0</v>
      </c>
      <c r="H86" s="11">
        <v>0</v>
      </c>
      <c r="I86" s="11">
        <v>0</v>
      </c>
      <c r="J86" s="11">
        <v>0</v>
      </c>
      <c r="K86" s="8"/>
    </row>
    <row r="87" spans="1:15" s="1" customFormat="1" ht="75" x14ac:dyDescent="0.2">
      <c r="A87" s="8">
        <v>73</v>
      </c>
      <c r="B87" s="9" t="s">
        <v>35</v>
      </c>
      <c r="C87" s="10" t="s">
        <v>14</v>
      </c>
      <c r="D87" s="11">
        <f t="shared" si="12"/>
        <v>15579.29</v>
      </c>
      <c r="E87" s="11">
        <f>E88+E89+E90+E92</f>
        <v>1030.04</v>
      </c>
      <c r="F87" s="11">
        <f t="shared" ref="F87:J87" si="27">F88+F89+F90+F92</f>
        <v>2909.85</v>
      </c>
      <c r="G87" s="11">
        <f t="shared" si="27"/>
        <v>2909.85</v>
      </c>
      <c r="H87" s="11">
        <f t="shared" si="27"/>
        <v>2909.85</v>
      </c>
      <c r="I87" s="11">
        <f t="shared" si="27"/>
        <v>2909.85</v>
      </c>
      <c r="J87" s="11">
        <f t="shared" si="27"/>
        <v>2909.85</v>
      </c>
      <c r="K87" s="13" t="s">
        <v>28</v>
      </c>
    </row>
    <row r="88" spans="1:15" s="1" customFormat="1" ht="15" x14ac:dyDescent="0.2">
      <c r="A88" s="8">
        <v>74</v>
      </c>
      <c r="B88" s="9" t="s">
        <v>9</v>
      </c>
      <c r="C88" s="10"/>
      <c r="D88" s="11">
        <f t="shared" si="12"/>
        <v>0</v>
      </c>
      <c r="E88" s="11">
        <v>0</v>
      </c>
      <c r="F88" s="11">
        <v>0</v>
      </c>
      <c r="G88" s="11">
        <v>0</v>
      </c>
      <c r="H88" s="11">
        <v>0</v>
      </c>
      <c r="I88" s="11">
        <v>0</v>
      </c>
      <c r="J88" s="11">
        <v>0</v>
      </c>
      <c r="K88" s="13"/>
    </row>
    <row r="89" spans="1:15" s="1" customFormat="1" ht="15" x14ac:dyDescent="0.2">
      <c r="A89" s="8">
        <v>75</v>
      </c>
      <c r="B89" s="9" t="s">
        <v>10</v>
      </c>
      <c r="C89" s="10"/>
      <c r="D89" s="11">
        <f t="shared" si="12"/>
        <v>0</v>
      </c>
      <c r="E89" s="11">
        <v>0</v>
      </c>
      <c r="F89" s="11">
        <v>0</v>
      </c>
      <c r="G89" s="11">
        <v>0</v>
      </c>
      <c r="H89" s="11">
        <v>0</v>
      </c>
      <c r="I89" s="11">
        <v>0</v>
      </c>
      <c r="J89" s="11">
        <v>0</v>
      </c>
      <c r="K89" s="13"/>
    </row>
    <row r="90" spans="1:15" s="1" customFormat="1" ht="15" x14ac:dyDescent="0.2">
      <c r="A90" s="8">
        <v>76</v>
      </c>
      <c r="B90" s="9" t="s">
        <v>11</v>
      </c>
      <c r="C90" s="10"/>
      <c r="D90" s="11">
        <f t="shared" si="12"/>
        <v>15579.29</v>
      </c>
      <c r="E90" s="11">
        <v>1030.04</v>
      </c>
      <c r="F90" s="11">
        <v>2909.85</v>
      </c>
      <c r="G90" s="11">
        <v>2909.85</v>
      </c>
      <c r="H90" s="11">
        <v>2909.85</v>
      </c>
      <c r="I90" s="11">
        <v>2909.85</v>
      </c>
      <c r="J90" s="11">
        <v>2909.85</v>
      </c>
      <c r="K90" s="13"/>
    </row>
    <row r="91" spans="1:15" s="1" customFormat="1" ht="15" customHeight="1" x14ac:dyDescent="0.2">
      <c r="A91" s="8">
        <v>77</v>
      </c>
      <c r="B91" s="9" t="s">
        <v>25</v>
      </c>
      <c r="C91" s="10"/>
      <c r="D91" s="11">
        <f t="shared" si="12"/>
        <v>0</v>
      </c>
      <c r="E91" s="11">
        <v>0</v>
      </c>
      <c r="F91" s="11">
        <v>0</v>
      </c>
      <c r="G91" s="11">
        <v>0</v>
      </c>
      <c r="H91" s="11">
        <v>0</v>
      </c>
      <c r="I91" s="11">
        <v>0</v>
      </c>
      <c r="J91" s="11">
        <v>0</v>
      </c>
      <c r="K91" s="13"/>
    </row>
    <row r="92" spans="1:15" s="1" customFormat="1" ht="15" x14ac:dyDescent="0.2">
      <c r="A92" s="8">
        <v>78</v>
      </c>
      <c r="B92" s="9" t="s">
        <v>12</v>
      </c>
      <c r="C92" s="10"/>
      <c r="D92" s="11">
        <f t="shared" si="12"/>
        <v>0</v>
      </c>
      <c r="E92" s="11">
        <v>0</v>
      </c>
      <c r="F92" s="11">
        <v>0</v>
      </c>
      <c r="G92" s="11">
        <v>0</v>
      </c>
      <c r="H92" s="11">
        <v>0</v>
      </c>
      <c r="I92" s="11">
        <v>0</v>
      </c>
      <c r="J92" s="11">
        <v>0</v>
      </c>
      <c r="K92" s="13"/>
    </row>
    <row r="93" spans="1:15" s="1" customFormat="1" ht="60" customHeight="1" x14ac:dyDescent="0.2">
      <c r="A93" s="8">
        <v>79</v>
      </c>
      <c r="B93" s="9" t="s">
        <v>44</v>
      </c>
      <c r="C93" s="10" t="s">
        <v>14</v>
      </c>
      <c r="D93" s="11">
        <f t="shared" ref="D93:D98" si="28">SUM(E93:J93)</f>
        <v>1600</v>
      </c>
      <c r="E93" s="11">
        <f>E94+E95+E96+E98</f>
        <v>1600</v>
      </c>
      <c r="F93" s="11">
        <f t="shared" ref="F93:J93" si="29">F94+F95+F96+F98</f>
        <v>0</v>
      </c>
      <c r="G93" s="11">
        <f t="shared" si="29"/>
        <v>0</v>
      </c>
      <c r="H93" s="11">
        <f t="shared" si="29"/>
        <v>0</v>
      </c>
      <c r="I93" s="11">
        <f t="shared" si="29"/>
        <v>0</v>
      </c>
      <c r="J93" s="11">
        <f t="shared" si="29"/>
        <v>0</v>
      </c>
      <c r="K93" s="12" t="s">
        <v>45</v>
      </c>
    </row>
    <row r="94" spans="1:15" s="1" customFormat="1" ht="15" x14ac:dyDescent="0.2">
      <c r="A94" s="8">
        <v>80</v>
      </c>
      <c r="B94" s="9" t="s">
        <v>9</v>
      </c>
      <c r="C94" s="10"/>
      <c r="D94" s="11">
        <f t="shared" si="28"/>
        <v>0</v>
      </c>
      <c r="E94" s="11">
        <v>0</v>
      </c>
      <c r="F94" s="11">
        <v>0</v>
      </c>
      <c r="G94" s="11">
        <v>0</v>
      </c>
      <c r="H94" s="11">
        <v>0</v>
      </c>
      <c r="I94" s="11">
        <v>0</v>
      </c>
      <c r="J94" s="11">
        <v>0</v>
      </c>
      <c r="K94" s="13"/>
    </row>
    <row r="95" spans="1:15" s="1" customFormat="1" ht="15" x14ac:dyDescent="0.2">
      <c r="A95" s="8">
        <v>81</v>
      </c>
      <c r="B95" s="9" t="s">
        <v>10</v>
      </c>
      <c r="C95" s="10"/>
      <c r="D95" s="11">
        <f t="shared" si="28"/>
        <v>0</v>
      </c>
      <c r="E95" s="11">
        <v>0</v>
      </c>
      <c r="F95" s="11">
        <v>0</v>
      </c>
      <c r="G95" s="11">
        <v>0</v>
      </c>
      <c r="H95" s="11">
        <v>0</v>
      </c>
      <c r="I95" s="11">
        <v>0</v>
      </c>
      <c r="J95" s="11">
        <v>0</v>
      </c>
      <c r="K95" s="13"/>
    </row>
    <row r="96" spans="1:15" s="1" customFormat="1" ht="15" x14ac:dyDescent="0.2">
      <c r="A96" s="8">
        <v>82</v>
      </c>
      <c r="B96" s="9" t="s">
        <v>11</v>
      </c>
      <c r="C96" s="10"/>
      <c r="D96" s="11">
        <f t="shared" si="28"/>
        <v>1600</v>
      </c>
      <c r="E96" s="11">
        <v>1600</v>
      </c>
      <c r="F96" s="11">
        <v>0</v>
      </c>
      <c r="G96" s="11">
        <v>0</v>
      </c>
      <c r="H96" s="11">
        <v>0</v>
      </c>
      <c r="I96" s="11">
        <v>0</v>
      </c>
      <c r="J96" s="11">
        <v>0</v>
      </c>
      <c r="K96" s="13"/>
    </row>
    <row r="97" spans="1:11" s="1" customFormat="1" ht="15" customHeight="1" x14ac:dyDescent="0.2">
      <c r="A97" s="8">
        <v>83</v>
      </c>
      <c r="B97" s="9" t="s">
        <v>25</v>
      </c>
      <c r="C97" s="10"/>
      <c r="D97" s="11">
        <f t="shared" si="28"/>
        <v>0</v>
      </c>
      <c r="E97" s="11">
        <v>0</v>
      </c>
      <c r="F97" s="11">
        <v>0</v>
      </c>
      <c r="G97" s="11">
        <v>0</v>
      </c>
      <c r="H97" s="11">
        <v>0</v>
      </c>
      <c r="I97" s="11">
        <v>0</v>
      </c>
      <c r="J97" s="11">
        <v>0</v>
      </c>
      <c r="K97" s="13"/>
    </row>
    <row r="98" spans="1:11" s="1" customFormat="1" ht="15" x14ac:dyDescent="0.2">
      <c r="A98" s="8">
        <v>84</v>
      </c>
      <c r="B98" s="9" t="s">
        <v>12</v>
      </c>
      <c r="C98" s="10"/>
      <c r="D98" s="11">
        <f t="shared" si="28"/>
        <v>0</v>
      </c>
      <c r="E98" s="11">
        <v>0</v>
      </c>
      <c r="F98" s="11">
        <v>0</v>
      </c>
      <c r="G98" s="11">
        <v>0</v>
      </c>
      <c r="H98" s="11">
        <v>0</v>
      </c>
      <c r="I98" s="11">
        <v>0</v>
      </c>
      <c r="J98" s="11">
        <v>0</v>
      </c>
      <c r="K98" s="13"/>
    </row>
    <row r="99" spans="1:11" s="1" customFormat="1" ht="120" customHeight="1" x14ac:dyDescent="0.2">
      <c r="A99" s="8">
        <v>85</v>
      </c>
      <c r="B99" s="9" t="s">
        <v>62</v>
      </c>
      <c r="C99" s="10" t="s">
        <v>14</v>
      </c>
      <c r="D99" s="11">
        <f t="shared" ref="D99:D104" si="30">SUM(E99:J99)</f>
        <v>163967.75754999998</v>
      </c>
      <c r="E99" s="11">
        <f>E100+E101+E102+E104</f>
        <v>93967.757549999995</v>
      </c>
      <c r="F99" s="11">
        <f t="shared" ref="F99:J99" si="31">F100+F101+F102+F104</f>
        <v>70000</v>
      </c>
      <c r="G99" s="11">
        <f t="shared" si="31"/>
        <v>0</v>
      </c>
      <c r="H99" s="11">
        <f t="shared" si="31"/>
        <v>0</v>
      </c>
      <c r="I99" s="11">
        <f t="shared" si="31"/>
        <v>0</v>
      </c>
      <c r="J99" s="11">
        <f t="shared" si="31"/>
        <v>0</v>
      </c>
      <c r="K99" s="12" t="s">
        <v>54</v>
      </c>
    </row>
    <row r="100" spans="1:11" s="1" customFormat="1" ht="15" x14ac:dyDescent="0.2">
      <c r="A100" s="8">
        <v>86</v>
      </c>
      <c r="B100" s="9" t="s">
        <v>9</v>
      </c>
      <c r="C100" s="10"/>
      <c r="D100" s="11">
        <f t="shared" si="30"/>
        <v>0</v>
      </c>
      <c r="E100" s="11">
        <v>0</v>
      </c>
      <c r="F100" s="11">
        <v>0</v>
      </c>
      <c r="G100" s="11">
        <v>0</v>
      </c>
      <c r="H100" s="11">
        <v>0</v>
      </c>
      <c r="I100" s="11">
        <v>0</v>
      </c>
      <c r="J100" s="11">
        <v>0</v>
      </c>
      <c r="K100" s="13"/>
    </row>
    <row r="101" spans="1:11" s="1" customFormat="1" ht="15" x14ac:dyDescent="0.2">
      <c r="A101" s="8">
        <v>87</v>
      </c>
      <c r="B101" s="9" t="s">
        <v>10</v>
      </c>
      <c r="C101" s="10"/>
      <c r="D101" s="11">
        <f t="shared" si="30"/>
        <v>0</v>
      </c>
      <c r="E101" s="11">
        <v>0</v>
      </c>
      <c r="F101" s="11">
        <v>0</v>
      </c>
      <c r="G101" s="11">
        <v>0</v>
      </c>
      <c r="H101" s="11">
        <v>0</v>
      </c>
      <c r="I101" s="11">
        <v>0</v>
      </c>
      <c r="J101" s="11">
        <v>0</v>
      </c>
      <c r="K101" s="13"/>
    </row>
    <row r="102" spans="1:11" s="1" customFormat="1" ht="15" x14ac:dyDescent="0.2">
      <c r="A102" s="8">
        <v>88</v>
      </c>
      <c r="B102" s="9" t="s">
        <v>11</v>
      </c>
      <c r="C102" s="10"/>
      <c r="D102" s="11">
        <f t="shared" si="30"/>
        <v>163967.75754999998</v>
      </c>
      <c r="E102" s="11">
        <v>93967.757549999995</v>
      </c>
      <c r="F102" s="11">
        <v>70000</v>
      </c>
      <c r="G102" s="11">
        <v>0</v>
      </c>
      <c r="H102" s="11">
        <v>0</v>
      </c>
      <c r="I102" s="11">
        <v>0</v>
      </c>
      <c r="J102" s="11">
        <v>0</v>
      </c>
      <c r="K102" s="13"/>
    </row>
    <row r="103" spans="1:11" s="1" customFormat="1" ht="15" customHeight="1" x14ac:dyDescent="0.2">
      <c r="A103" s="8">
        <v>89</v>
      </c>
      <c r="B103" s="9" t="s">
        <v>25</v>
      </c>
      <c r="C103" s="10"/>
      <c r="D103" s="11">
        <f t="shared" si="30"/>
        <v>0</v>
      </c>
      <c r="E103" s="11">
        <v>0</v>
      </c>
      <c r="F103" s="11">
        <v>0</v>
      </c>
      <c r="G103" s="11">
        <v>0</v>
      </c>
      <c r="H103" s="11">
        <v>0</v>
      </c>
      <c r="I103" s="11">
        <v>0</v>
      </c>
      <c r="J103" s="11">
        <v>0</v>
      </c>
      <c r="K103" s="13"/>
    </row>
    <row r="104" spans="1:11" s="1" customFormat="1" ht="15" x14ac:dyDescent="0.2">
      <c r="A104" s="8">
        <v>90</v>
      </c>
      <c r="B104" s="9" t="s">
        <v>12</v>
      </c>
      <c r="C104" s="10"/>
      <c r="D104" s="11">
        <f t="shared" si="30"/>
        <v>0</v>
      </c>
      <c r="E104" s="11">
        <v>0</v>
      </c>
      <c r="F104" s="11">
        <v>0</v>
      </c>
      <c r="G104" s="11">
        <v>0</v>
      </c>
      <c r="H104" s="11">
        <v>0</v>
      </c>
      <c r="I104" s="11">
        <v>0</v>
      </c>
      <c r="J104" s="11">
        <v>0</v>
      </c>
      <c r="K104" s="13"/>
    </row>
    <row r="105" spans="1:11" s="1" customFormat="1" ht="60" x14ac:dyDescent="0.2">
      <c r="A105" s="8">
        <v>91</v>
      </c>
      <c r="B105" s="9" t="s">
        <v>47</v>
      </c>
      <c r="C105" s="10" t="s">
        <v>15</v>
      </c>
      <c r="D105" s="11">
        <f t="shared" ref="D105:D110" si="32">SUM(E105:J105)</f>
        <v>25000</v>
      </c>
      <c r="E105" s="11">
        <f>E106+E107+E108+E110</f>
        <v>0</v>
      </c>
      <c r="F105" s="11">
        <f t="shared" ref="F105:J105" si="33">F106+F107+F108+F110</f>
        <v>0</v>
      </c>
      <c r="G105" s="11">
        <f t="shared" si="33"/>
        <v>25000</v>
      </c>
      <c r="H105" s="11">
        <f t="shared" si="33"/>
        <v>0</v>
      </c>
      <c r="I105" s="11">
        <f t="shared" si="33"/>
        <v>0</v>
      </c>
      <c r="J105" s="11">
        <f t="shared" si="33"/>
        <v>0</v>
      </c>
      <c r="K105" s="12" t="s">
        <v>48</v>
      </c>
    </row>
    <row r="106" spans="1:11" s="1" customFormat="1" ht="15" x14ac:dyDescent="0.2">
      <c r="A106" s="8">
        <v>92</v>
      </c>
      <c r="B106" s="9" t="s">
        <v>9</v>
      </c>
      <c r="C106" s="10"/>
      <c r="D106" s="11">
        <f t="shared" si="32"/>
        <v>0</v>
      </c>
      <c r="E106" s="11">
        <v>0</v>
      </c>
      <c r="F106" s="11">
        <v>0</v>
      </c>
      <c r="G106" s="11">
        <v>0</v>
      </c>
      <c r="H106" s="11">
        <v>0</v>
      </c>
      <c r="I106" s="11">
        <v>0</v>
      </c>
      <c r="J106" s="11">
        <v>0</v>
      </c>
      <c r="K106" s="13"/>
    </row>
    <row r="107" spans="1:11" s="1" customFormat="1" ht="15" x14ac:dyDescent="0.2">
      <c r="A107" s="8">
        <v>93</v>
      </c>
      <c r="B107" s="9" t="s">
        <v>10</v>
      </c>
      <c r="C107" s="10"/>
      <c r="D107" s="11">
        <f t="shared" si="32"/>
        <v>0</v>
      </c>
      <c r="E107" s="11">
        <v>0</v>
      </c>
      <c r="F107" s="11">
        <v>0</v>
      </c>
      <c r="G107" s="11">
        <v>0</v>
      </c>
      <c r="H107" s="11">
        <v>0</v>
      </c>
      <c r="I107" s="11">
        <v>0</v>
      </c>
      <c r="J107" s="11">
        <v>0</v>
      </c>
      <c r="K107" s="13"/>
    </row>
    <row r="108" spans="1:11" s="1" customFormat="1" ht="15" x14ac:dyDescent="0.2">
      <c r="A108" s="8">
        <v>94</v>
      </c>
      <c r="B108" s="9" t="s">
        <v>11</v>
      </c>
      <c r="C108" s="10"/>
      <c r="D108" s="11">
        <f t="shared" si="32"/>
        <v>25000</v>
      </c>
      <c r="E108" s="11">
        <v>0</v>
      </c>
      <c r="F108" s="11">
        <v>0</v>
      </c>
      <c r="G108" s="11">
        <v>25000</v>
      </c>
      <c r="H108" s="11">
        <v>0</v>
      </c>
      <c r="I108" s="11">
        <v>0</v>
      </c>
      <c r="J108" s="11">
        <v>0</v>
      </c>
      <c r="K108" s="13"/>
    </row>
    <row r="109" spans="1:11" s="1" customFormat="1" ht="15" customHeight="1" x14ac:dyDescent="0.2">
      <c r="A109" s="8">
        <v>95</v>
      </c>
      <c r="B109" s="9" t="s">
        <v>25</v>
      </c>
      <c r="C109" s="10"/>
      <c r="D109" s="11">
        <f t="shared" si="32"/>
        <v>0</v>
      </c>
      <c r="E109" s="11">
        <v>0</v>
      </c>
      <c r="F109" s="11">
        <v>0</v>
      </c>
      <c r="G109" s="11">
        <v>0</v>
      </c>
      <c r="H109" s="11">
        <v>0</v>
      </c>
      <c r="I109" s="11">
        <v>0</v>
      </c>
      <c r="J109" s="11">
        <v>0</v>
      </c>
      <c r="K109" s="13"/>
    </row>
    <row r="110" spans="1:11" s="1" customFormat="1" ht="15" x14ac:dyDescent="0.2">
      <c r="A110" s="8">
        <v>96</v>
      </c>
      <c r="B110" s="9" t="s">
        <v>12</v>
      </c>
      <c r="C110" s="10"/>
      <c r="D110" s="11">
        <f t="shared" si="32"/>
        <v>0</v>
      </c>
      <c r="E110" s="11">
        <v>0</v>
      </c>
      <c r="F110" s="11">
        <v>0</v>
      </c>
      <c r="G110" s="11">
        <v>0</v>
      </c>
      <c r="H110" s="11">
        <v>0</v>
      </c>
      <c r="I110" s="11">
        <v>0</v>
      </c>
      <c r="J110" s="11">
        <v>0</v>
      </c>
      <c r="K110" s="13"/>
    </row>
    <row r="111" spans="1:11" s="1" customFormat="1" ht="30" x14ac:dyDescent="0.2">
      <c r="A111" s="8">
        <v>97</v>
      </c>
      <c r="B111" s="9" t="s">
        <v>52</v>
      </c>
      <c r="C111" s="10" t="s">
        <v>14</v>
      </c>
      <c r="D111" s="11">
        <f t="shared" ref="D111:D116" si="34">SUM(E111:J111)</f>
        <v>5730</v>
      </c>
      <c r="E111" s="11">
        <f>E112+E113+E114+E116</f>
        <v>1875</v>
      </c>
      <c r="F111" s="11">
        <f t="shared" ref="F111:J111" si="35">F112+F113+F114+F116</f>
        <v>1875</v>
      </c>
      <c r="G111" s="11">
        <f t="shared" si="35"/>
        <v>495</v>
      </c>
      <c r="H111" s="11">
        <f t="shared" si="35"/>
        <v>495</v>
      </c>
      <c r="I111" s="11">
        <f t="shared" si="35"/>
        <v>495</v>
      </c>
      <c r="J111" s="11">
        <f t="shared" si="35"/>
        <v>495</v>
      </c>
      <c r="K111" s="12" t="s">
        <v>53</v>
      </c>
    </row>
    <row r="112" spans="1:11" s="1" customFormat="1" ht="15" x14ac:dyDescent="0.2">
      <c r="A112" s="8">
        <v>98</v>
      </c>
      <c r="B112" s="9" t="s">
        <v>9</v>
      </c>
      <c r="C112" s="10"/>
      <c r="D112" s="11">
        <f t="shared" si="34"/>
        <v>0</v>
      </c>
      <c r="E112" s="11">
        <v>0</v>
      </c>
      <c r="F112" s="11">
        <v>0</v>
      </c>
      <c r="G112" s="11">
        <v>0</v>
      </c>
      <c r="H112" s="11">
        <v>0</v>
      </c>
      <c r="I112" s="11">
        <v>0</v>
      </c>
      <c r="J112" s="11">
        <v>0</v>
      </c>
      <c r="K112" s="13"/>
    </row>
    <row r="113" spans="1:11" s="1" customFormat="1" ht="15" x14ac:dyDescent="0.2">
      <c r="A113" s="8">
        <v>99</v>
      </c>
      <c r="B113" s="9" t="s">
        <v>10</v>
      </c>
      <c r="C113" s="10"/>
      <c r="D113" s="11">
        <f t="shared" si="34"/>
        <v>0</v>
      </c>
      <c r="E113" s="11">
        <v>0</v>
      </c>
      <c r="F113" s="11">
        <v>0</v>
      </c>
      <c r="G113" s="11">
        <v>0</v>
      </c>
      <c r="H113" s="11">
        <v>0</v>
      </c>
      <c r="I113" s="11">
        <v>0</v>
      </c>
      <c r="J113" s="11">
        <v>0</v>
      </c>
      <c r="K113" s="13"/>
    </row>
    <row r="114" spans="1:11" s="1" customFormat="1" ht="15" x14ac:dyDescent="0.2">
      <c r="A114" s="8">
        <v>100</v>
      </c>
      <c r="B114" s="9" t="s">
        <v>11</v>
      </c>
      <c r="C114" s="10"/>
      <c r="D114" s="11">
        <f t="shared" si="34"/>
        <v>5730</v>
      </c>
      <c r="E114" s="11">
        <v>1875</v>
      </c>
      <c r="F114" s="11">
        <v>1875</v>
      </c>
      <c r="G114" s="11">
        <v>495</v>
      </c>
      <c r="H114" s="11">
        <v>495</v>
      </c>
      <c r="I114" s="11">
        <v>495</v>
      </c>
      <c r="J114" s="11">
        <v>495</v>
      </c>
      <c r="K114" s="13"/>
    </row>
    <row r="115" spans="1:11" s="1" customFormat="1" ht="15" customHeight="1" x14ac:dyDescent="0.2">
      <c r="A115" s="8">
        <v>101</v>
      </c>
      <c r="B115" s="9" t="s">
        <v>25</v>
      </c>
      <c r="C115" s="10"/>
      <c r="D115" s="11">
        <f t="shared" si="34"/>
        <v>0</v>
      </c>
      <c r="E115" s="11">
        <v>0</v>
      </c>
      <c r="F115" s="11">
        <v>0</v>
      </c>
      <c r="G115" s="11">
        <v>0</v>
      </c>
      <c r="H115" s="11">
        <v>0</v>
      </c>
      <c r="I115" s="11">
        <v>0</v>
      </c>
      <c r="J115" s="11">
        <v>0</v>
      </c>
      <c r="K115" s="13"/>
    </row>
    <row r="116" spans="1:11" s="1" customFormat="1" ht="15" x14ac:dyDescent="0.2">
      <c r="A116" s="8">
        <v>102</v>
      </c>
      <c r="B116" s="9" t="s">
        <v>12</v>
      </c>
      <c r="C116" s="10"/>
      <c r="D116" s="11">
        <f t="shared" si="34"/>
        <v>0</v>
      </c>
      <c r="E116" s="11">
        <v>0</v>
      </c>
      <c r="F116" s="11">
        <v>0</v>
      </c>
      <c r="G116" s="11">
        <v>0</v>
      </c>
      <c r="H116" s="11">
        <v>0</v>
      </c>
      <c r="I116" s="11">
        <v>0</v>
      </c>
      <c r="J116" s="11">
        <v>0</v>
      </c>
      <c r="K116" s="13"/>
    </row>
    <row r="117" spans="1:11" s="4" customFormat="1" ht="15" customHeight="1" x14ac:dyDescent="0.25">
      <c r="A117" s="1" t="s">
        <v>36</v>
      </c>
      <c r="B117" s="1"/>
      <c r="C117" s="1"/>
      <c r="D117" s="1"/>
      <c r="E117" s="1"/>
      <c r="F117" s="1"/>
      <c r="G117" s="1"/>
      <c r="I117" s="3"/>
      <c r="J117" s="1"/>
      <c r="K117" s="1"/>
    </row>
    <row r="118" spans="1:11" ht="15" customHeight="1" x14ac:dyDescent="0.2">
      <c r="A118" s="1"/>
      <c r="B118" s="1"/>
      <c r="C118" s="1"/>
      <c r="D118" s="1"/>
      <c r="E118" s="1"/>
      <c r="F118" s="1"/>
      <c r="G118" s="1"/>
      <c r="H118" s="1"/>
      <c r="I118" s="1"/>
      <c r="J118" s="1"/>
      <c r="K118" s="6"/>
    </row>
    <row r="119" spans="1:11" s="1" customFormat="1" ht="15" x14ac:dyDescent="0.2">
      <c r="A119" s="32" t="s">
        <v>37</v>
      </c>
      <c r="B119" s="32"/>
      <c r="C119" s="32"/>
      <c r="D119" s="32"/>
      <c r="E119" s="32"/>
      <c r="F119" s="32"/>
      <c r="G119" s="32"/>
      <c r="H119" s="32"/>
      <c r="I119" s="32"/>
      <c r="J119" s="32"/>
      <c r="K119" s="19"/>
    </row>
    <row r="120" spans="1:11" s="1" customFormat="1" ht="15" x14ac:dyDescent="0.2">
      <c r="A120" s="32" t="s">
        <v>2</v>
      </c>
      <c r="B120" s="32"/>
      <c r="C120" s="32"/>
      <c r="D120" s="32"/>
      <c r="E120" s="32"/>
      <c r="F120" s="32"/>
      <c r="G120" s="32"/>
      <c r="H120" s="32"/>
      <c r="I120" s="32"/>
      <c r="J120" s="32"/>
      <c r="K120" s="19"/>
    </row>
    <row r="121" spans="1:11" s="1" customFormat="1" ht="15" x14ac:dyDescent="0.2">
      <c r="A121" s="32" t="s">
        <v>57</v>
      </c>
      <c r="B121" s="32"/>
      <c r="C121" s="32"/>
      <c r="D121" s="32"/>
      <c r="E121" s="32"/>
      <c r="F121" s="32"/>
      <c r="G121" s="32"/>
      <c r="H121" s="32"/>
      <c r="I121" s="32"/>
      <c r="J121" s="32"/>
      <c r="K121" s="19"/>
    </row>
    <row r="122" spans="1:11" s="1" customFormat="1" ht="15.75" customHeight="1" x14ac:dyDescent="0.2">
      <c r="A122" s="32" t="s">
        <v>65</v>
      </c>
      <c r="B122" s="32"/>
      <c r="C122" s="32"/>
      <c r="D122" s="32"/>
      <c r="E122" s="32"/>
      <c r="F122" s="32"/>
      <c r="G122" s="32"/>
      <c r="H122" s="32"/>
      <c r="I122" s="32"/>
      <c r="J122" s="32"/>
      <c r="K122" s="18"/>
    </row>
    <row r="123" spans="1:11" s="1" customFormat="1" ht="15" x14ac:dyDescent="0.2">
      <c r="A123" s="7"/>
    </row>
    <row r="124" spans="1:11" ht="100.5" customHeight="1" x14ac:dyDescent="0.2">
      <c r="A124" s="39" t="s">
        <v>3</v>
      </c>
      <c r="B124" s="39" t="s">
        <v>4</v>
      </c>
      <c r="C124" s="39"/>
      <c r="D124" s="39"/>
      <c r="E124" s="39"/>
      <c r="F124" s="39"/>
      <c r="G124" s="40" t="s">
        <v>6</v>
      </c>
      <c r="H124" s="42" t="s">
        <v>38</v>
      </c>
      <c r="I124" s="42"/>
      <c r="J124" s="42"/>
    </row>
    <row r="125" spans="1:11" ht="25.5" customHeight="1" x14ac:dyDescent="0.2">
      <c r="A125" s="39"/>
      <c r="B125" s="39"/>
      <c r="C125" s="39"/>
      <c r="D125" s="39"/>
      <c r="E125" s="39"/>
      <c r="F125" s="39"/>
      <c r="G125" s="41"/>
      <c r="H125" s="27" t="s">
        <v>39</v>
      </c>
      <c r="I125" s="24" t="s">
        <v>40</v>
      </c>
      <c r="J125" s="24" t="s">
        <v>41</v>
      </c>
    </row>
    <row r="126" spans="1:11" s="15" customFormat="1" ht="10.5" x14ac:dyDescent="0.15">
      <c r="A126" s="14">
        <v>1</v>
      </c>
      <c r="B126" s="43">
        <v>2</v>
      </c>
      <c r="C126" s="44"/>
      <c r="D126" s="44"/>
      <c r="E126" s="44"/>
      <c r="F126" s="45"/>
      <c r="G126" s="14">
        <v>3</v>
      </c>
      <c r="H126" s="14">
        <v>4</v>
      </c>
      <c r="I126" s="14">
        <v>5</v>
      </c>
      <c r="J126" s="14">
        <v>6</v>
      </c>
    </row>
    <row r="127" spans="1:11" s="1" customFormat="1" ht="15" x14ac:dyDescent="0.2">
      <c r="A127" s="8">
        <v>1</v>
      </c>
      <c r="B127" s="28" t="s">
        <v>8</v>
      </c>
      <c r="C127" s="29"/>
      <c r="D127" s="29"/>
      <c r="E127" s="29"/>
      <c r="F127" s="30"/>
      <c r="G127" s="12"/>
      <c r="H127" s="11">
        <f t="shared" ref="H127:H158" si="36">F15</f>
        <v>792414.46</v>
      </c>
      <c r="I127" s="11">
        <f>I128+I129+I130+I132</f>
        <v>80109.960000000006</v>
      </c>
      <c r="J127" s="11">
        <f>J128+J129+J130+J132</f>
        <v>138264.21</v>
      </c>
    </row>
    <row r="128" spans="1:11" s="1" customFormat="1" ht="15" x14ac:dyDescent="0.2">
      <c r="A128" s="8">
        <v>2</v>
      </c>
      <c r="B128" s="28" t="s">
        <v>9</v>
      </c>
      <c r="C128" s="29"/>
      <c r="D128" s="29"/>
      <c r="E128" s="29"/>
      <c r="F128" s="30"/>
      <c r="G128" s="8"/>
      <c r="H128" s="11">
        <f t="shared" si="36"/>
        <v>84203.76</v>
      </c>
      <c r="I128" s="11">
        <f t="shared" ref="I128:J132" si="37">ROUND(I134+I140+I146+I152+I158+I164+I188+I194+I200+I206+I212+I218+I224,2)</f>
        <v>0</v>
      </c>
      <c r="J128" s="11">
        <f t="shared" si="37"/>
        <v>0</v>
      </c>
    </row>
    <row r="129" spans="1:10" s="1" customFormat="1" ht="15" x14ac:dyDescent="0.2">
      <c r="A129" s="8">
        <v>3</v>
      </c>
      <c r="B129" s="28" t="s">
        <v>10</v>
      </c>
      <c r="C129" s="29"/>
      <c r="D129" s="29"/>
      <c r="E129" s="29"/>
      <c r="F129" s="30"/>
      <c r="G129" s="8"/>
      <c r="H129" s="11">
        <f t="shared" si="36"/>
        <v>223343.14</v>
      </c>
      <c r="I129" s="11">
        <f t="shared" si="37"/>
        <v>1500</v>
      </c>
      <c r="J129" s="11">
        <f t="shared" si="37"/>
        <v>1500</v>
      </c>
    </row>
    <row r="130" spans="1:10" s="1" customFormat="1" ht="15" x14ac:dyDescent="0.2">
      <c r="A130" s="8">
        <v>4</v>
      </c>
      <c r="B130" s="28" t="s">
        <v>11</v>
      </c>
      <c r="C130" s="29"/>
      <c r="D130" s="29"/>
      <c r="E130" s="29"/>
      <c r="F130" s="30"/>
      <c r="G130" s="8"/>
      <c r="H130" s="11">
        <f t="shared" si="36"/>
        <v>484867.56</v>
      </c>
      <c r="I130" s="11">
        <f t="shared" si="37"/>
        <v>78609.960000000006</v>
      </c>
      <c r="J130" s="11">
        <f t="shared" si="37"/>
        <v>136764.21</v>
      </c>
    </row>
    <row r="131" spans="1:10" s="1" customFormat="1" ht="15" customHeight="1" x14ac:dyDescent="0.2">
      <c r="A131" s="8">
        <v>5</v>
      </c>
      <c r="B131" s="28" t="s">
        <v>25</v>
      </c>
      <c r="C131" s="29"/>
      <c r="D131" s="29"/>
      <c r="E131" s="29"/>
      <c r="F131" s="30"/>
      <c r="G131" s="8"/>
      <c r="H131" s="11">
        <f t="shared" si="36"/>
        <v>129244.2</v>
      </c>
      <c r="I131" s="11">
        <f t="shared" si="37"/>
        <v>0</v>
      </c>
      <c r="J131" s="11">
        <f t="shared" si="37"/>
        <v>0</v>
      </c>
    </row>
    <row r="132" spans="1:10" s="1" customFormat="1" ht="15" x14ac:dyDescent="0.2">
      <c r="A132" s="8">
        <v>6</v>
      </c>
      <c r="B132" s="28" t="s">
        <v>12</v>
      </c>
      <c r="C132" s="29"/>
      <c r="D132" s="29"/>
      <c r="E132" s="29"/>
      <c r="F132" s="30"/>
      <c r="G132" s="8"/>
      <c r="H132" s="11">
        <f t="shared" si="36"/>
        <v>0</v>
      </c>
      <c r="I132" s="11">
        <f t="shared" si="37"/>
        <v>0</v>
      </c>
      <c r="J132" s="11">
        <f t="shared" si="37"/>
        <v>0</v>
      </c>
    </row>
    <row r="133" spans="1:10" s="1" customFormat="1" ht="15" customHeight="1" x14ac:dyDescent="0.2">
      <c r="A133" s="8">
        <v>7</v>
      </c>
      <c r="B133" s="28" t="s">
        <v>13</v>
      </c>
      <c r="C133" s="29"/>
      <c r="D133" s="29"/>
      <c r="E133" s="29"/>
      <c r="F133" s="30"/>
      <c r="G133" s="12" t="s">
        <v>30</v>
      </c>
      <c r="H133" s="11">
        <f t="shared" si="36"/>
        <v>6000</v>
      </c>
      <c r="I133" s="11">
        <v>0</v>
      </c>
      <c r="J133" s="11">
        <v>8000</v>
      </c>
    </row>
    <row r="134" spans="1:10" s="1" customFormat="1" ht="15" customHeight="1" x14ac:dyDescent="0.2">
      <c r="A134" s="8">
        <v>8</v>
      </c>
      <c r="B134" s="28" t="s">
        <v>9</v>
      </c>
      <c r="C134" s="29"/>
      <c r="D134" s="29"/>
      <c r="E134" s="29"/>
      <c r="F134" s="30"/>
      <c r="G134" s="12"/>
      <c r="H134" s="11">
        <f t="shared" si="36"/>
        <v>0</v>
      </c>
      <c r="I134" s="11">
        <v>0</v>
      </c>
      <c r="J134" s="11">
        <v>0</v>
      </c>
    </row>
    <row r="135" spans="1:10" s="1" customFormat="1" ht="15" x14ac:dyDescent="0.2">
      <c r="A135" s="8">
        <v>9</v>
      </c>
      <c r="B135" s="28" t="s">
        <v>10</v>
      </c>
      <c r="C135" s="29"/>
      <c r="D135" s="29"/>
      <c r="E135" s="29"/>
      <c r="F135" s="30"/>
      <c r="G135" s="12"/>
      <c r="H135" s="11">
        <f t="shared" si="36"/>
        <v>0</v>
      </c>
      <c r="I135" s="11">
        <v>0</v>
      </c>
      <c r="J135" s="11">
        <v>0</v>
      </c>
    </row>
    <row r="136" spans="1:10" s="1" customFormat="1" ht="15" x14ac:dyDescent="0.2">
      <c r="A136" s="8">
        <v>10</v>
      </c>
      <c r="B136" s="28" t="s">
        <v>11</v>
      </c>
      <c r="C136" s="29"/>
      <c r="D136" s="29"/>
      <c r="E136" s="29"/>
      <c r="F136" s="30"/>
      <c r="G136" s="12"/>
      <c r="H136" s="11">
        <f t="shared" si="36"/>
        <v>6000</v>
      </c>
      <c r="I136" s="11">
        <v>0</v>
      </c>
      <c r="J136" s="11">
        <v>8000</v>
      </c>
    </row>
    <row r="137" spans="1:10" s="1" customFormat="1" ht="15" x14ac:dyDescent="0.2">
      <c r="A137" s="8">
        <v>11</v>
      </c>
      <c r="B137" s="28" t="s">
        <v>25</v>
      </c>
      <c r="C137" s="29"/>
      <c r="D137" s="29"/>
      <c r="E137" s="29"/>
      <c r="F137" s="30"/>
      <c r="G137" s="12"/>
      <c r="H137" s="11">
        <f t="shared" si="36"/>
        <v>0</v>
      </c>
      <c r="I137" s="11">
        <v>0</v>
      </c>
      <c r="J137" s="11">
        <v>0</v>
      </c>
    </row>
    <row r="138" spans="1:10" s="1" customFormat="1" ht="15" customHeight="1" x14ac:dyDescent="0.2">
      <c r="A138" s="8">
        <v>12</v>
      </c>
      <c r="B138" s="28" t="s">
        <v>12</v>
      </c>
      <c r="C138" s="29"/>
      <c r="D138" s="29"/>
      <c r="E138" s="29"/>
      <c r="F138" s="30"/>
      <c r="G138" s="12"/>
      <c r="H138" s="11">
        <f t="shared" si="36"/>
        <v>0</v>
      </c>
      <c r="I138" s="11">
        <v>0</v>
      </c>
      <c r="J138" s="11">
        <v>0</v>
      </c>
    </row>
    <row r="139" spans="1:10" s="1" customFormat="1" ht="105" customHeight="1" x14ac:dyDescent="0.2">
      <c r="A139" s="8">
        <v>13</v>
      </c>
      <c r="B139" s="28" t="s">
        <v>58</v>
      </c>
      <c r="C139" s="29"/>
      <c r="D139" s="29"/>
      <c r="E139" s="29"/>
      <c r="F139" s="30"/>
      <c r="G139" s="12" t="s">
        <v>42</v>
      </c>
      <c r="H139" s="11">
        <f t="shared" si="36"/>
        <v>385624.60654000001</v>
      </c>
      <c r="I139" s="11">
        <f>I140+I141+I142+I144</f>
        <v>40000</v>
      </c>
      <c r="J139" s="11">
        <f>J140+J141+J142+J144</f>
        <v>60000</v>
      </c>
    </row>
    <row r="140" spans="1:10" s="1" customFormat="1" ht="15" x14ac:dyDescent="0.2">
      <c r="A140" s="8">
        <v>14</v>
      </c>
      <c r="B140" s="28" t="s">
        <v>9</v>
      </c>
      <c r="C140" s="29"/>
      <c r="D140" s="29"/>
      <c r="E140" s="29"/>
      <c r="F140" s="30"/>
      <c r="G140" s="12"/>
      <c r="H140" s="11">
        <f t="shared" si="36"/>
        <v>84203.76</v>
      </c>
      <c r="I140" s="11">
        <v>0</v>
      </c>
      <c r="J140" s="11">
        <v>0</v>
      </c>
    </row>
    <row r="141" spans="1:10" s="1" customFormat="1" ht="15" x14ac:dyDescent="0.2">
      <c r="A141" s="8">
        <v>15</v>
      </c>
      <c r="B141" s="28" t="s">
        <v>10</v>
      </c>
      <c r="C141" s="29"/>
      <c r="D141" s="29"/>
      <c r="E141" s="29"/>
      <c r="F141" s="30"/>
      <c r="G141" s="12"/>
      <c r="H141" s="11">
        <f t="shared" si="36"/>
        <v>54746.239999999998</v>
      </c>
      <c r="I141" s="11">
        <v>0</v>
      </c>
      <c r="J141" s="11">
        <v>0</v>
      </c>
    </row>
    <row r="142" spans="1:10" s="1" customFormat="1" ht="15" x14ac:dyDescent="0.2">
      <c r="A142" s="8">
        <v>16</v>
      </c>
      <c r="B142" s="28" t="s">
        <v>11</v>
      </c>
      <c r="C142" s="29"/>
      <c r="D142" s="29"/>
      <c r="E142" s="29"/>
      <c r="F142" s="30"/>
      <c r="G142" s="12"/>
      <c r="H142" s="11">
        <f t="shared" si="36"/>
        <v>246674.60654000001</v>
      </c>
      <c r="I142" s="11">
        <v>40000</v>
      </c>
      <c r="J142" s="11">
        <v>60000</v>
      </c>
    </row>
    <row r="143" spans="1:10" s="1" customFormat="1" ht="15" x14ac:dyDescent="0.2">
      <c r="A143" s="8">
        <v>17</v>
      </c>
      <c r="B143" s="28" t="s">
        <v>25</v>
      </c>
      <c r="C143" s="29"/>
      <c r="D143" s="29"/>
      <c r="E143" s="29"/>
      <c r="F143" s="30"/>
      <c r="G143" s="12"/>
      <c r="H143" s="11">
        <f t="shared" si="36"/>
        <v>60000</v>
      </c>
      <c r="I143" s="11">
        <v>0</v>
      </c>
      <c r="J143" s="11">
        <v>0</v>
      </c>
    </row>
    <row r="144" spans="1:10" s="1" customFormat="1" ht="15" customHeight="1" x14ac:dyDescent="0.2">
      <c r="A144" s="8">
        <v>18</v>
      </c>
      <c r="B144" s="28" t="s">
        <v>12</v>
      </c>
      <c r="C144" s="29"/>
      <c r="D144" s="29"/>
      <c r="E144" s="29"/>
      <c r="F144" s="30"/>
      <c r="G144" s="12"/>
      <c r="H144" s="11">
        <f t="shared" si="36"/>
        <v>0</v>
      </c>
      <c r="I144" s="11">
        <v>0</v>
      </c>
      <c r="J144" s="11">
        <v>0</v>
      </c>
    </row>
    <row r="145" spans="1:10" s="1" customFormat="1" ht="45" customHeight="1" x14ac:dyDescent="0.2">
      <c r="A145" s="8">
        <v>19</v>
      </c>
      <c r="B145" s="28" t="s">
        <v>31</v>
      </c>
      <c r="C145" s="29"/>
      <c r="D145" s="29"/>
      <c r="E145" s="29"/>
      <c r="F145" s="30"/>
      <c r="G145" s="12" t="s">
        <v>46</v>
      </c>
      <c r="H145" s="11">
        <f t="shared" si="36"/>
        <v>17000</v>
      </c>
      <c r="I145" s="11">
        <f>I146+I147+I148+I150</f>
        <v>7083.3333333333339</v>
      </c>
      <c r="J145" s="11">
        <f>J146+J147+J148+J150</f>
        <v>12750</v>
      </c>
    </row>
    <row r="146" spans="1:10" s="1" customFormat="1" ht="15" customHeight="1" x14ac:dyDescent="0.2">
      <c r="A146" s="8">
        <v>20</v>
      </c>
      <c r="B146" s="28" t="s">
        <v>9</v>
      </c>
      <c r="C146" s="29"/>
      <c r="D146" s="29"/>
      <c r="E146" s="29"/>
      <c r="F146" s="30"/>
      <c r="G146" s="8"/>
      <c r="H146" s="11">
        <f t="shared" si="36"/>
        <v>0</v>
      </c>
      <c r="I146" s="11">
        <v>0</v>
      </c>
      <c r="J146" s="11">
        <v>0</v>
      </c>
    </row>
    <row r="147" spans="1:10" s="1" customFormat="1" ht="15" customHeight="1" x14ac:dyDescent="0.2">
      <c r="A147" s="8">
        <v>21</v>
      </c>
      <c r="B147" s="28" t="s">
        <v>10</v>
      </c>
      <c r="C147" s="29"/>
      <c r="D147" s="29"/>
      <c r="E147" s="29"/>
      <c r="F147" s="30"/>
      <c r="G147" s="8"/>
      <c r="H147" s="11">
        <f t="shared" si="36"/>
        <v>0</v>
      </c>
      <c r="I147" s="11">
        <v>0</v>
      </c>
      <c r="J147" s="11">
        <v>0</v>
      </c>
    </row>
    <row r="148" spans="1:10" s="1" customFormat="1" ht="15" x14ac:dyDescent="0.2">
      <c r="A148" s="8">
        <v>22</v>
      </c>
      <c r="B148" s="28" t="s">
        <v>11</v>
      </c>
      <c r="C148" s="29"/>
      <c r="D148" s="29"/>
      <c r="E148" s="29"/>
      <c r="F148" s="30"/>
      <c r="G148" s="8"/>
      <c r="H148" s="11">
        <f t="shared" si="36"/>
        <v>17000</v>
      </c>
      <c r="I148" s="11">
        <f>H148/12*5</f>
        <v>7083.3333333333339</v>
      </c>
      <c r="J148" s="11">
        <f>H148/12*9</f>
        <v>12750</v>
      </c>
    </row>
    <row r="149" spans="1:10" s="1" customFormat="1" ht="15" x14ac:dyDescent="0.2">
      <c r="A149" s="8">
        <v>23</v>
      </c>
      <c r="B149" s="28" t="s">
        <v>25</v>
      </c>
      <c r="C149" s="29"/>
      <c r="D149" s="29"/>
      <c r="E149" s="29"/>
      <c r="F149" s="30"/>
      <c r="G149" s="8"/>
      <c r="H149" s="11">
        <f t="shared" si="36"/>
        <v>0</v>
      </c>
      <c r="I149" s="11">
        <v>0</v>
      </c>
      <c r="J149" s="11">
        <v>0</v>
      </c>
    </row>
    <row r="150" spans="1:10" s="1" customFormat="1" ht="15" x14ac:dyDescent="0.2">
      <c r="A150" s="8">
        <v>24</v>
      </c>
      <c r="B150" s="28" t="s">
        <v>12</v>
      </c>
      <c r="C150" s="29"/>
      <c r="D150" s="29"/>
      <c r="E150" s="29"/>
      <c r="F150" s="30"/>
      <c r="G150" s="8"/>
      <c r="H150" s="11">
        <f t="shared" si="36"/>
        <v>0</v>
      </c>
      <c r="I150" s="11">
        <v>0</v>
      </c>
      <c r="J150" s="11">
        <v>0</v>
      </c>
    </row>
    <row r="151" spans="1:10" s="1" customFormat="1" ht="30" customHeight="1" x14ac:dyDescent="0.2">
      <c r="A151" s="8">
        <v>25</v>
      </c>
      <c r="B151" s="28" t="s">
        <v>59</v>
      </c>
      <c r="C151" s="29"/>
      <c r="D151" s="29"/>
      <c r="E151" s="29"/>
      <c r="F151" s="30"/>
      <c r="G151" s="12" t="s">
        <v>55</v>
      </c>
      <c r="H151" s="11">
        <f t="shared" si="36"/>
        <v>230814.09999999998</v>
      </c>
      <c r="I151" s="11">
        <f>I152+I153+I154+I156</f>
        <v>0</v>
      </c>
      <c r="J151" s="11">
        <f>J152+J153+J154+J156</f>
        <v>0</v>
      </c>
    </row>
    <row r="152" spans="1:10" s="1" customFormat="1" ht="15" x14ac:dyDescent="0.2">
      <c r="A152" s="8">
        <v>26</v>
      </c>
      <c r="B152" s="28" t="s">
        <v>9</v>
      </c>
      <c r="C152" s="29"/>
      <c r="D152" s="29"/>
      <c r="E152" s="29"/>
      <c r="F152" s="30"/>
      <c r="G152" s="8"/>
      <c r="H152" s="11">
        <f t="shared" si="36"/>
        <v>0</v>
      </c>
      <c r="I152" s="11">
        <v>0</v>
      </c>
      <c r="J152" s="11">
        <v>0</v>
      </c>
    </row>
    <row r="153" spans="1:10" s="1" customFormat="1" ht="15" x14ac:dyDescent="0.2">
      <c r="A153" s="8">
        <v>27</v>
      </c>
      <c r="B153" s="28" t="s">
        <v>10</v>
      </c>
      <c r="C153" s="29"/>
      <c r="D153" s="29"/>
      <c r="E153" s="29"/>
      <c r="F153" s="30"/>
      <c r="G153" s="8"/>
      <c r="H153" s="11">
        <f t="shared" si="36"/>
        <v>161569.9</v>
      </c>
      <c r="I153" s="11">
        <v>0</v>
      </c>
      <c r="J153" s="11">
        <v>0</v>
      </c>
    </row>
    <row r="154" spans="1:10" s="1" customFormat="1" ht="15" x14ac:dyDescent="0.2">
      <c r="A154" s="8">
        <v>28</v>
      </c>
      <c r="B154" s="28" t="s">
        <v>11</v>
      </c>
      <c r="C154" s="29"/>
      <c r="D154" s="29"/>
      <c r="E154" s="29"/>
      <c r="F154" s="30"/>
      <c r="G154" s="8"/>
      <c r="H154" s="11">
        <f t="shared" si="36"/>
        <v>69244.2</v>
      </c>
      <c r="I154" s="11">
        <v>0</v>
      </c>
      <c r="J154" s="11">
        <v>0</v>
      </c>
    </row>
    <row r="155" spans="1:10" s="1" customFormat="1" ht="15" x14ac:dyDescent="0.2">
      <c r="A155" s="8">
        <v>29</v>
      </c>
      <c r="B155" s="28" t="s">
        <v>25</v>
      </c>
      <c r="C155" s="29"/>
      <c r="D155" s="29"/>
      <c r="E155" s="29"/>
      <c r="F155" s="30"/>
      <c r="G155" s="8"/>
      <c r="H155" s="11">
        <f t="shared" si="36"/>
        <v>69244.2</v>
      </c>
      <c r="I155" s="11">
        <v>0</v>
      </c>
      <c r="J155" s="11">
        <v>0</v>
      </c>
    </row>
    <row r="156" spans="1:10" s="1" customFormat="1" ht="15" x14ac:dyDescent="0.2">
      <c r="A156" s="8">
        <v>30</v>
      </c>
      <c r="B156" s="31" t="s">
        <v>12</v>
      </c>
      <c r="C156" s="31"/>
      <c r="D156" s="31"/>
      <c r="E156" s="31"/>
      <c r="F156" s="31"/>
      <c r="G156" s="8"/>
      <c r="H156" s="11">
        <f t="shared" si="36"/>
        <v>0</v>
      </c>
      <c r="I156" s="11">
        <v>0</v>
      </c>
      <c r="J156" s="11">
        <v>0</v>
      </c>
    </row>
    <row r="157" spans="1:10" s="1" customFormat="1" ht="30" customHeight="1" x14ac:dyDescent="0.2">
      <c r="A157" s="8">
        <v>31</v>
      </c>
      <c r="B157" s="28" t="s">
        <v>60</v>
      </c>
      <c r="C157" s="29"/>
      <c r="D157" s="29"/>
      <c r="E157" s="29"/>
      <c r="F157" s="30"/>
      <c r="G157" s="12" t="s">
        <v>16</v>
      </c>
      <c r="H157" s="11">
        <f t="shared" si="36"/>
        <v>40584.567000000003</v>
      </c>
      <c r="I157" s="11">
        <f>I158+I159+I160+I162</f>
        <v>16910.236250000002</v>
      </c>
      <c r="J157" s="11">
        <f>J158+J159+J160+J162</f>
        <v>30438.42525</v>
      </c>
    </row>
    <row r="158" spans="1:10" s="1" customFormat="1" ht="15" x14ac:dyDescent="0.2">
      <c r="A158" s="8">
        <v>32</v>
      </c>
      <c r="B158" s="31" t="s">
        <v>9</v>
      </c>
      <c r="C158" s="31"/>
      <c r="D158" s="31"/>
      <c r="E158" s="31"/>
      <c r="F158" s="31"/>
      <c r="G158" s="8"/>
      <c r="H158" s="11">
        <f t="shared" si="36"/>
        <v>0</v>
      </c>
      <c r="I158" s="11">
        <v>0</v>
      </c>
      <c r="J158" s="11">
        <v>0</v>
      </c>
    </row>
    <row r="159" spans="1:10" s="1" customFormat="1" ht="15" x14ac:dyDescent="0.2">
      <c r="A159" s="8">
        <v>33</v>
      </c>
      <c r="B159" s="31" t="s">
        <v>10</v>
      </c>
      <c r="C159" s="31"/>
      <c r="D159" s="31"/>
      <c r="E159" s="31"/>
      <c r="F159" s="31"/>
      <c r="G159" s="8"/>
      <c r="H159" s="11">
        <f t="shared" ref="H159:H222" si="38">F47</f>
        <v>0</v>
      </c>
      <c r="I159" s="11">
        <v>0</v>
      </c>
      <c r="J159" s="11">
        <v>0</v>
      </c>
    </row>
    <row r="160" spans="1:10" s="1" customFormat="1" ht="15" x14ac:dyDescent="0.2">
      <c r="A160" s="8">
        <v>34</v>
      </c>
      <c r="B160" s="31" t="s">
        <v>11</v>
      </c>
      <c r="C160" s="31"/>
      <c r="D160" s="31"/>
      <c r="E160" s="31"/>
      <c r="F160" s="31"/>
      <c r="G160" s="8"/>
      <c r="H160" s="11">
        <f t="shared" si="38"/>
        <v>40584.567000000003</v>
      </c>
      <c r="I160" s="11">
        <f>H160/12*5</f>
        <v>16910.236250000002</v>
      </c>
      <c r="J160" s="11">
        <f>H160/12*9</f>
        <v>30438.42525</v>
      </c>
    </row>
    <row r="161" spans="1:10" s="1" customFormat="1" ht="15" x14ac:dyDescent="0.2">
      <c r="A161" s="8">
        <v>35</v>
      </c>
      <c r="B161" s="31" t="s">
        <v>25</v>
      </c>
      <c r="C161" s="31"/>
      <c r="D161" s="31"/>
      <c r="E161" s="31"/>
      <c r="F161" s="31"/>
      <c r="G161" s="8"/>
      <c r="H161" s="11">
        <f t="shared" si="38"/>
        <v>0</v>
      </c>
      <c r="I161" s="11">
        <v>0</v>
      </c>
      <c r="J161" s="11">
        <v>0</v>
      </c>
    </row>
    <row r="162" spans="1:10" s="1" customFormat="1" ht="15" x14ac:dyDescent="0.2">
      <c r="A162" s="8">
        <v>36</v>
      </c>
      <c r="B162" s="31" t="s">
        <v>12</v>
      </c>
      <c r="C162" s="31"/>
      <c r="D162" s="31"/>
      <c r="E162" s="31"/>
      <c r="F162" s="31"/>
      <c r="G162" s="8"/>
      <c r="H162" s="11">
        <f t="shared" si="38"/>
        <v>0</v>
      </c>
      <c r="I162" s="11">
        <v>0</v>
      </c>
      <c r="J162" s="11">
        <v>0</v>
      </c>
    </row>
    <row r="163" spans="1:10" s="1" customFormat="1" ht="30" customHeight="1" x14ac:dyDescent="0.2">
      <c r="A163" s="8">
        <v>37</v>
      </c>
      <c r="B163" s="31" t="s">
        <v>32</v>
      </c>
      <c r="C163" s="31"/>
      <c r="D163" s="31"/>
      <c r="E163" s="31"/>
      <c r="F163" s="31"/>
      <c r="G163" s="12"/>
      <c r="H163" s="11">
        <f t="shared" si="38"/>
        <v>25722.879999999997</v>
      </c>
      <c r="I163" s="11">
        <f>I164+I165+I166+I168</f>
        <v>10717.866666666667</v>
      </c>
      <c r="J163" s="11">
        <f>J164+J165+J166+J168</f>
        <v>17148.586666666666</v>
      </c>
    </row>
    <row r="164" spans="1:10" s="1" customFormat="1" ht="15" x14ac:dyDescent="0.2">
      <c r="A164" s="8">
        <v>38</v>
      </c>
      <c r="B164" s="31" t="s">
        <v>9</v>
      </c>
      <c r="C164" s="31"/>
      <c r="D164" s="31"/>
      <c r="E164" s="31"/>
      <c r="F164" s="31"/>
      <c r="G164" s="8"/>
      <c r="H164" s="11">
        <f t="shared" si="38"/>
        <v>0</v>
      </c>
      <c r="I164" s="11">
        <v>0</v>
      </c>
      <c r="J164" s="11">
        <v>0</v>
      </c>
    </row>
    <row r="165" spans="1:10" s="1" customFormat="1" ht="15" x14ac:dyDescent="0.2">
      <c r="A165" s="8">
        <v>39</v>
      </c>
      <c r="B165" s="31" t="s">
        <v>10</v>
      </c>
      <c r="C165" s="31"/>
      <c r="D165" s="31"/>
      <c r="E165" s="31"/>
      <c r="F165" s="31"/>
      <c r="G165" s="8"/>
      <c r="H165" s="11">
        <f t="shared" si="38"/>
        <v>0</v>
      </c>
      <c r="I165" s="11">
        <v>0</v>
      </c>
      <c r="J165" s="11">
        <v>0</v>
      </c>
    </row>
    <row r="166" spans="1:10" s="1" customFormat="1" ht="15" x14ac:dyDescent="0.2">
      <c r="A166" s="8">
        <v>40</v>
      </c>
      <c r="B166" s="31" t="s">
        <v>11</v>
      </c>
      <c r="C166" s="31"/>
      <c r="D166" s="31"/>
      <c r="E166" s="31"/>
      <c r="F166" s="31"/>
      <c r="G166" s="8"/>
      <c r="H166" s="11">
        <f t="shared" si="38"/>
        <v>25722.879999999997</v>
      </c>
      <c r="I166" s="11">
        <f>I172+I178</f>
        <v>10717.866666666667</v>
      </c>
      <c r="J166" s="11">
        <f>J172+J178</f>
        <v>17148.586666666666</v>
      </c>
    </row>
    <row r="167" spans="1:10" s="1" customFormat="1" ht="15" x14ac:dyDescent="0.2">
      <c r="A167" s="8">
        <v>41</v>
      </c>
      <c r="B167" s="31" t="s">
        <v>25</v>
      </c>
      <c r="C167" s="31"/>
      <c r="D167" s="31"/>
      <c r="E167" s="31"/>
      <c r="F167" s="31"/>
      <c r="G167" s="8"/>
      <c r="H167" s="11">
        <f t="shared" si="38"/>
        <v>0</v>
      </c>
      <c r="I167" s="11">
        <v>0</v>
      </c>
      <c r="J167" s="11">
        <v>0</v>
      </c>
    </row>
    <row r="168" spans="1:10" s="1" customFormat="1" ht="15" x14ac:dyDescent="0.2">
      <c r="A168" s="8">
        <v>42</v>
      </c>
      <c r="B168" s="31" t="s">
        <v>12</v>
      </c>
      <c r="C168" s="31"/>
      <c r="D168" s="31"/>
      <c r="E168" s="31"/>
      <c r="F168" s="31"/>
      <c r="G168" s="8"/>
      <c r="H168" s="11">
        <f t="shared" si="38"/>
        <v>0</v>
      </c>
      <c r="I168" s="11">
        <v>0</v>
      </c>
      <c r="J168" s="11">
        <v>0</v>
      </c>
    </row>
    <row r="169" spans="1:10" s="1" customFormat="1" ht="30" customHeight="1" x14ac:dyDescent="0.2">
      <c r="A169" s="8">
        <v>43</v>
      </c>
      <c r="B169" s="31" t="s">
        <v>49</v>
      </c>
      <c r="C169" s="31"/>
      <c r="D169" s="31"/>
      <c r="E169" s="31"/>
      <c r="F169" s="31"/>
      <c r="G169" s="12" t="s">
        <v>50</v>
      </c>
      <c r="H169" s="11">
        <f t="shared" si="38"/>
        <v>25722.879999999997</v>
      </c>
      <c r="I169" s="11">
        <f>I170+I171+I172+I174</f>
        <v>10717.866666666667</v>
      </c>
      <c r="J169" s="11">
        <f>J170+J171+J172+J174</f>
        <v>17148.586666666666</v>
      </c>
    </row>
    <row r="170" spans="1:10" s="1" customFormat="1" ht="15" x14ac:dyDescent="0.2">
      <c r="A170" s="8">
        <v>44</v>
      </c>
      <c r="B170" s="31" t="s">
        <v>9</v>
      </c>
      <c r="C170" s="31"/>
      <c r="D170" s="31"/>
      <c r="E170" s="31"/>
      <c r="F170" s="31"/>
      <c r="G170" s="8"/>
      <c r="H170" s="11">
        <f t="shared" si="38"/>
        <v>0</v>
      </c>
      <c r="I170" s="11">
        <v>0</v>
      </c>
      <c r="J170" s="11">
        <v>0</v>
      </c>
    </row>
    <row r="171" spans="1:10" s="1" customFormat="1" ht="15" x14ac:dyDescent="0.2">
      <c r="A171" s="8">
        <v>45</v>
      </c>
      <c r="B171" s="31" t="s">
        <v>10</v>
      </c>
      <c r="C171" s="31"/>
      <c r="D171" s="31"/>
      <c r="E171" s="31"/>
      <c r="F171" s="31"/>
      <c r="G171" s="8"/>
      <c r="H171" s="11">
        <f t="shared" si="38"/>
        <v>0</v>
      </c>
      <c r="I171" s="11">
        <v>0</v>
      </c>
      <c r="J171" s="11">
        <v>0</v>
      </c>
    </row>
    <row r="172" spans="1:10" s="1" customFormat="1" ht="15" x14ac:dyDescent="0.2">
      <c r="A172" s="8">
        <v>46</v>
      </c>
      <c r="B172" s="31" t="s">
        <v>11</v>
      </c>
      <c r="C172" s="31"/>
      <c r="D172" s="31"/>
      <c r="E172" s="31"/>
      <c r="F172" s="31"/>
      <c r="G172" s="8"/>
      <c r="H172" s="11">
        <f t="shared" si="38"/>
        <v>25722.879999999997</v>
      </c>
      <c r="I172" s="11">
        <f>H172/12*5</f>
        <v>10717.866666666667</v>
      </c>
      <c r="J172" s="11">
        <f>H172/12*8</f>
        <v>17148.586666666666</v>
      </c>
    </row>
    <row r="173" spans="1:10" s="1" customFormat="1" ht="15" x14ac:dyDescent="0.2">
      <c r="A173" s="8">
        <v>47</v>
      </c>
      <c r="B173" s="31" t="s">
        <v>25</v>
      </c>
      <c r="C173" s="31"/>
      <c r="D173" s="31"/>
      <c r="E173" s="31"/>
      <c r="F173" s="31"/>
      <c r="G173" s="8"/>
      <c r="H173" s="11">
        <f t="shared" si="38"/>
        <v>0</v>
      </c>
      <c r="I173" s="11">
        <v>0</v>
      </c>
      <c r="J173" s="11">
        <v>0</v>
      </c>
    </row>
    <row r="174" spans="1:10" s="1" customFormat="1" ht="15" x14ac:dyDescent="0.2">
      <c r="A174" s="8">
        <v>48</v>
      </c>
      <c r="B174" s="31" t="s">
        <v>12</v>
      </c>
      <c r="C174" s="31"/>
      <c r="D174" s="31"/>
      <c r="E174" s="31"/>
      <c r="F174" s="31"/>
      <c r="G174" s="8"/>
      <c r="H174" s="11">
        <f t="shared" si="38"/>
        <v>0</v>
      </c>
      <c r="I174" s="11">
        <v>0</v>
      </c>
      <c r="J174" s="11">
        <v>0</v>
      </c>
    </row>
    <row r="175" spans="1:10" s="1" customFormat="1" ht="30" customHeight="1" x14ac:dyDescent="0.2">
      <c r="A175" s="8">
        <v>49</v>
      </c>
      <c r="B175" s="31" t="s">
        <v>61</v>
      </c>
      <c r="C175" s="31"/>
      <c r="D175" s="31"/>
      <c r="E175" s="31"/>
      <c r="F175" s="31"/>
      <c r="G175" s="12" t="s">
        <v>51</v>
      </c>
      <c r="H175" s="11">
        <f t="shared" si="38"/>
        <v>0</v>
      </c>
      <c r="I175" s="11">
        <f>I176+I177+I178+I180</f>
        <v>0</v>
      </c>
      <c r="J175" s="11">
        <f>J176+J177+J178+J180</f>
        <v>0</v>
      </c>
    </row>
    <row r="176" spans="1:10" s="1" customFormat="1" ht="15" x14ac:dyDescent="0.2">
      <c r="A176" s="8">
        <v>50</v>
      </c>
      <c r="B176" s="31" t="s">
        <v>9</v>
      </c>
      <c r="C176" s="31"/>
      <c r="D176" s="31"/>
      <c r="E176" s="31"/>
      <c r="F176" s="31"/>
      <c r="G176" s="13"/>
      <c r="H176" s="11">
        <f t="shared" si="38"/>
        <v>0</v>
      </c>
      <c r="I176" s="11">
        <v>0</v>
      </c>
      <c r="J176" s="11">
        <v>0</v>
      </c>
    </row>
    <row r="177" spans="1:10" s="1" customFormat="1" ht="15" x14ac:dyDescent="0.2">
      <c r="A177" s="8">
        <v>51</v>
      </c>
      <c r="B177" s="31" t="s">
        <v>10</v>
      </c>
      <c r="C177" s="31"/>
      <c r="D177" s="31"/>
      <c r="E177" s="31"/>
      <c r="F177" s="31"/>
      <c r="G177" s="13"/>
      <c r="H177" s="11">
        <f t="shared" si="38"/>
        <v>0</v>
      </c>
      <c r="I177" s="11">
        <v>0</v>
      </c>
      <c r="J177" s="11">
        <v>0</v>
      </c>
    </row>
    <row r="178" spans="1:10" s="1" customFormat="1" ht="15" x14ac:dyDescent="0.2">
      <c r="A178" s="8">
        <v>52</v>
      </c>
      <c r="B178" s="31" t="s">
        <v>11</v>
      </c>
      <c r="C178" s="31"/>
      <c r="D178" s="31"/>
      <c r="E178" s="31"/>
      <c r="F178" s="31"/>
      <c r="G178" s="13"/>
      <c r="H178" s="11">
        <f t="shared" si="38"/>
        <v>0</v>
      </c>
      <c r="I178" s="11">
        <v>0</v>
      </c>
      <c r="J178" s="11">
        <v>0</v>
      </c>
    </row>
    <row r="179" spans="1:10" s="1" customFormat="1" ht="15" x14ac:dyDescent="0.2">
      <c r="A179" s="8">
        <v>53</v>
      </c>
      <c r="B179" s="31" t="s">
        <v>25</v>
      </c>
      <c r="C179" s="31"/>
      <c r="D179" s="31"/>
      <c r="E179" s="31"/>
      <c r="F179" s="31"/>
      <c r="G179" s="13"/>
      <c r="H179" s="11">
        <f t="shared" si="38"/>
        <v>0</v>
      </c>
      <c r="I179" s="11">
        <v>0</v>
      </c>
      <c r="J179" s="11">
        <v>0</v>
      </c>
    </row>
    <row r="180" spans="1:10" s="1" customFormat="1" ht="15" x14ac:dyDescent="0.2">
      <c r="A180" s="8">
        <v>54</v>
      </c>
      <c r="B180" s="31" t="s">
        <v>12</v>
      </c>
      <c r="C180" s="31"/>
      <c r="D180" s="31"/>
      <c r="E180" s="31"/>
      <c r="F180" s="31"/>
      <c r="G180" s="13"/>
      <c r="H180" s="11">
        <f t="shared" si="38"/>
        <v>0</v>
      </c>
      <c r="I180" s="11">
        <v>0</v>
      </c>
      <c r="J180" s="11">
        <v>0</v>
      </c>
    </row>
    <row r="181" spans="1:10" s="1" customFormat="1" ht="45" customHeight="1" x14ac:dyDescent="0.2">
      <c r="A181" s="8">
        <v>55</v>
      </c>
      <c r="B181" s="31" t="s">
        <v>63</v>
      </c>
      <c r="C181" s="31"/>
      <c r="D181" s="31"/>
      <c r="E181" s="31"/>
      <c r="F181" s="31"/>
      <c r="G181" s="12" t="s">
        <v>51</v>
      </c>
      <c r="H181" s="11">
        <f t="shared" si="38"/>
        <v>0</v>
      </c>
      <c r="I181" s="11">
        <f>I182+I183+I184+I186</f>
        <v>0</v>
      </c>
      <c r="J181" s="11">
        <f>J182+J183+J184+J186</f>
        <v>0</v>
      </c>
    </row>
    <row r="182" spans="1:10" s="1" customFormat="1" ht="15" x14ac:dyDescent="0.2">
      <c r="A182" s="8">
        <v>56</v>
      </c>
      <c r="B182" s="31" t="s">
        <v>9</v>
      </c>
      <c r="C182" s="31"/>
      <c r="D182" s="31"/>
      <c r="E182" s="31"/>
      <c r="F182" s="31"/>
      <c r="G182" s="13"/>
      <c r="H182" s="11">
        <f t="shared" si="38"/>
        <v>0</v>
      </c>
      <c r="I182" s="11">
        <v>0</v>
      </c>
      <c r="J182" s="11">
        <v>0</v>
      </c>
    </row>
    <row r="183" spans="1:10" s="1" customFormat="1" ht="15" x14ac:dyDescent="0.2">
      <c r="A183" s="8">
        <v>57</v>
      </c>
      <c r="B183" s="31" t="s">
        <v>10</v>
      </c>
      <c r="C183" s="31"/>
      <c r="D183" s="31"/>
      <c r="E183" s="31"/>
      <c r="F183" s="31"/>
      <c r="G183" s="13"/>
      <c r="H183" s="11">
        <f t="shared" si="38"/>
        <v>0</v>
      </c>
      <c r="I183" s="11">
        <v>0</v>
      </c>
      <c r="J183" s="11">
        <v>0</v>
      </c>
    </row>
    <row r="184" spans="1:10" s="1" customFormat="1" ht="15" x14ac:dyDescent="0.2">
      <c r="A184" s="8">
        <v>58</v>
      </c>
      <c r="B184" s="31" t="s">
        <v>11</v>
      </c>
      <c r="C184" s="31"/>
      <c r="D184" s="31"/>
      <c r="E184" s="31"/>
      <c r="F184" s="31"/>
      <c r="G184" s="13"/>
      <c r="H184" s="11">
        <f t="shared" si="38"/>
        <v>0</v>
      </c>
      <c r="I184" s="11">
        <v>0</v>
      </c>
      <c r="J184" s="11">
        <v>0</v>
      </c>
    </row>
    <row r="185" spans="1:10" s="1" customFormat="1" ht="15" x14ac:dyDescent="0.2">
      <c r="A185" s="8">
        <v>59</v>
      </c>
      <c r="B185" s="31" t="s">
        <v>25</v>
      </c>
      <c r="C185" s="31"/>
      <c r="D185" s="31"/>
      <c r="E185" s="31"/>
      <c r="F185" s="31"/>
      <c r="G185" s="13"/>
      <c r="H185" s="11">
        <f t="shared" si="38"/>
        <v>0</v>
      </c>
      <c r="I185" s="11">
        <v>0</v>
      </c>
      <c r="J185" s="11">
        <v>0</v>
      </c>
    </row>
    <row r="186" spans="1:10" s="1" customFormat="1" ht="15" x14ac:dyDescent="0.2">
      <c r="A186" s="8">
        <v>60</v>
      </c>
      <c r="B186" s="31" t="s">
        <v>12</v>
      </c>
      <c r="C186" s="31"/>
      <c r="D186" s="31"/>
      <c r="E186" s="31"/>
      <c r="F186" s="31"/>
      <c r="G186" s="13"/>
      <c r="H186" s="11">
        <f t="shared" si="38"/>
        <v>0</v>
      </c>
      <c r="I186" s="11">
        <v>0</v>
      </c>
      <c r="J186" s="11">
        <v>0</v>
      </c>
    </row>
    <row r="187" spans="1:10" s="1" customFormat="1" ht="45" customHeight="1" x14ac:dyDescent="0.2">
      <c r="A187" s="8">
        <v>61</v>
      </c>
      <c r="B187" s="31" t="s">
        <v>33</v>
      </c>
      <c r="C187" s="31"/>
      <c r="D187" s="31"/>
      <c r="E187" s="31"/>
      <c r="F187" s="31"/>
      <c r="G187" s="8" t="s">
        <v>18</v>
      </c>
      <c r="H187" s="11">
        <f t="shared" si="38"/>
        <v>4856.46</v>
      </c>
      <c r="I187" s="11">
        <f>I188+I189+I190+I192</f>
        <v>2023.5249999999999</v>
      </c>
      <c r="J187" s="11">
        <f>J188+J189+J190+J192</f>
        <v>3642.3449999999998</v>
      </c>
    </row>
    <row r="188" spans="1:10" s="1" customFormat="1" ht="15" x14ac:dyDescent="0.2">
      <c r="A188" s="8">
        <v>62</v>
      </c>
      <c r="B188" s="31" t="s">
        <v>9</v>
      </c>
      <c r="C188" s="31"/>
      <c r="D188" s="31"/>
      <c r="E188" s="31"/>
      <c r="F188" s="31"/>
      <c r="G188" s="8"/>
      <c r="H188" s="11">
        <f t="shared" si="38"/>
        <v>0</v>
      </c>
      <c r="I188" s="11">
        <v>0</v>
      </c>
      <c r="J188" s="11">
        <v>0</v>
      </c>
    </row>
    <row r="189" spans="1:10" s="1" customFormat="1" ht="15" x14ac:dyDescent="0.2">
      <c r="A189" s="8">
        <v>63</v>
      </c>
      <c r="B189" s="31" t="s">
        <v>10</v>
      </c>
      <c r="C189" s="31"/>
      <c r="D189" s="31"/>
      <c r="E189" s="31"/>
      <c r="F189" s="31"/>
      <c r="G189" s="8"/>
      <c r="H189" s="11">
        <f t="shared" si="38"/>
        <v>0</v>
      </c>
      <c r="I189" s="11">
        <v>0</v>
      </c>
      <c r="J189" s="11">
        <v>0</v>
      </c>
    </row>
    <row r="190" spans="1:10" s="1" customFormat="1" ht="15" x14ac:dyDescent="0.2">
      <c r="A190" s="8">
        <v>64</v>
      </c>
      <c r="B190" s="31" t="s">
        <v>11</v>
      </c>
      <c r="C190" s="31"/>
      <c r="D190" s="31"/>
      <c r="E190" s="31"/>
      <c r="F190" s="31"/>
      <c r="G190" s="8"/>
      <c r="H190" s="11">
        <f t="shared" si="38"/>
        <v>4856.46</v>
      </c>
      <c r="I190" s="11">
        <f>H190/12*5</f>
        <v>2023.5249999999999</v>
      </c>
      <c r="J190" s="11">
        <f>H190/12*9</f>
        <v>3642.3449999999998</v>
      </c>
    </row>
    <row r="191" spans="1:10" s="1" customFormat="1" ht="15" x14ac:dyDescent="0.2">
      <c r="A191" s="8">
        <v>65</v>
      </c>
      <c r="B191" s="31" t="s">
        <v>25</v>
      </c>
      <c r="C191" s="31"/>
      <c r="D191" s="31"/>
      <c r="E191" s="31"/>
      <c r="F191" s="31"/>
      <c r="G191" s="8"/>
      <c r="H191" s="11">
        <f t="shared" si="38"/>
        <v>0</v>
      </c>
      <c r="I191" s="11">
        <v>0</v>
      </c>
      <c r="J191" s="11">
        <v>0</v>
      </c>
    </row>
    <row r="192" spans="1:10" s="1" customFormat="1" ht="15" x14ac:dyDescent="0.2">
      <c r="A192" s="8">
        <v>66</v>
      </c>
      <c r="B192" s="28" t="s">
        <v>12</v>
      </c>
      <c r="C192" s="29"/>
      <c r="D192" s="29"/>
      <c r="E192" s="29"/>
      <c r="F192" s="30"/>
      <c r="G192" s="8"/>
      <c r="H192" s="11">
        <f t="shared" si="38"/>
        <v>0</v>
      </c>
      <c r="I192" s="11">
        <v>0</v>
      </c>
      <c r="J192" s="11">
        <v>0</v>
      </c>
    </row>
    <row r="193" spans="1:10" s="16" customFormat="1" ht="45" customHeight="1" x14ac:dyDescent="0.25">
      <c r="A193" s="8">
        <v>67</v>
      </c>
      <c r="B193" s="28" t="s">
        <v>34</v>
      </c>
      <c r="C193" s="29"/>
      <c r="D193" s="29"/>
      <c r="E193" s="29"/>
      <c r="F193" s="30"/>
      <c r="G193" s="8" t="s">
        <v>19</v>
      </c>
      <c r="H193" s="11">
        <f t="shared" si="38"/>
        <v>7027</v>
      </c>
      <c r="I193" s="11">
        <f>I194+I195+I196+I198</f>
        <v>1500</v>
      </c>
      <c r="J193" s="11">
        <f>J194+J195+J196+J198</f>
        <v>1500</v>
      </c>
    </row>
    <row r="194" spans="1:10" s="16" customFormat="1" ht="15.75" customHeight="1" x14ac:dyDescent="0.25">
      <c r="A194" s="8">
        <v>68</v>
      </c>
      <c r="B194" s="28" t="s">
        <v>9</v>
      </c>
      <c r="C194" s="29"/>
      <c r="D194" s="29"/>
      <c r="E194" s="29"/>
      <c r="F194" s="30"/>
      <c r="G194" s="8"/>
      <c r="H194" s="11">
        <f t="shared" si="38"/>
        <v>0</v>
      </c>
      <c r="I194" s="11">
        <v>0</v>
      </c>
      <c r="J194" s="11">
        <v>0</v>
      </c>
    </row>
    <row r="195" spans="1:10" s="1" customFormat="1" ht="15" customHeight="1" x14ac:dyDescent="0.2">
      <c r="A195" s="8">
        <v>69</v>
      </c>
      <c r="B195" s="28" t="s">
        <v>10</v>
      </c>
      <c r="C195" s="29"/>
      <c r="D195" s="29"/>
      <c r="E195" s="29"/>
      <c r="F195" s="30"/>
      <c r="G195" s="8"/>
      <c r="H195" s="11">
        <f t="shared" si="38"/>
        <v>7027</v>
      </c>
      <c r="I195" s="11">
        <v>1500</v>
      </c>
      <c r="J195" s="11">
        <v>1500</v>
      </c>
    </row>
    <row r="196" spans="1:10" s="1" customFormat="1" ht="15" x14ac:dyDescent="0.2">
      <c r="A196" s="8">
        <v>70</v>
      </c>
      <c r="B196" s="28" t="s">
        <v>11</v>
      </c>
      <c r="C196" s="29"/>
      <c r="D196" s="29"/>
      <c r="E196" s="29"/>
      <c r="F196" s="30"/>
      <c r="G196" s="8"/>
      <c r="H196" s="11">
        <f t="shared" si="38"/>
        <v>0</v>
      </c>
      <c r="I196" s="11">
        <v>0</v>
      </c>
      <c r="J196" s="11">
        <v>0</v>
      </c>
    </row>
    <row r="197" spans="1:10" s="1" customFormat="1" ht="15" x14ac:dyDescent="0.2">
      <c r="A197" s="8">
        <v>71</v>
      </c>
      <c r="B197" s="28" t="s">
        <v>25</v>
      </c>
      <c r="C197" s="29"/>
      <c r="D197" s="29"/>
      <c r="E197" s="29"/>
      <c r="F197" s="30"/>
      <c r="G197" s="8"/>
      <c r="H197" s="11">
        <f t="shared" si="38"/>
        <v>0</v>
      </c>
      <c r="I197" s="11">
        <v>0</v>
      </c>
      <c r="J197" s="11">
        <v>0</v>
      </c>
    </row>
    <row r="198" spans="1:10" s="1" customFormat="1" ht="15" x14ac:dyDescent="0.2">
      <c r="A198" s="8">
        <v>72</v>
      </c>
      <c r="B198" s="28" t="s">
        <v>12</v>
      </c>
      <c r="C198" s="29"/>
      <c r="D198" s="29"/>
      <c r="E198" s="29"/>
      <c r="F198" s="30"/>
      <c r="G198" s="8"/>
      <c r="H198" s="11">
        <f t="shared" si="38"/>
        <v>0</v>
      </c>
      <c r="I198" s="11">
        <v>0</v>
      </c>
      <c r="J198" s="11">
        <v>0</v>
      </c>
    </row>
    <row r="199" spans="1:10" s="1" customFormat="1" ht="45" customHeight="1" x14ac:dyDescent="0.2">
      <c r="A199" s="8">
        <v>73</v>
      </c>
      <c r="B199" s="28" t="s">
        <v>35</v>
      </c>
      <c r="C199" s="29"/>
      <c r="D199" s="29"/>
      <c r="E199" s="29"/>
      <c r="F199" s="30"/>
      <c r="G199" s="13" t="s">
        <v>28</v>
      </c>
      <c r="H199" s="11">
        <f t="shared" si="38"/>
        <v>2909.85</v>
      </c>
      <c r="I199" s="11">
        <f>I200+I201+I202+I204</f>
        <v>0</v>
      </c>
      <c r="J199" s="11">
        <f>J200+J201+J202+J204</f>
        <v>2909.85</v>
      </c>
    </row>
    <row r="200" spans="1:10" s="1" customFormat="1" ht="15" x14ac:dyDescent="0.2">
      <c r="A200" s="8">
        <v>74</v>
      </c>
      <c r="B200" s="28" t="s">
        <v>9</v>
      </c>
      <c r="C200" s="29"/>
      <c r="D200" s="29"/>
      <c r="E200" s="29"/>
      <c r="F200" s="30"/>
      <c r="G200" s="13"/>
      <c r="H200" s="11">
        <f t="shared" si="38"/>
        <v>0</v>
      </c>
      <c r="I200" s="11">
        <v>0</v>
      </c>
      <c r="J200" s="11">
        <v>0</v>
      </c>
    </row>
    <row r="201" spans="1:10" s="1" customFormat="1" ht="15" customHeight="1" x14ac:dyDescent="0.2">
      <c r="A201" s="8">
        <v>75</v>
      </c>
      <c r="B201" s="28" t="s">
        <v>10</v>
      </c>
      <c r="C201" s="29"/>
      <c r="D201" s="29"/>
      <c r="E201" s="29"/>
      <c r="F201" s="30"/>
      <c r="G201" s="13"/>
      <c r="H201" s="11">
        <f t="shared" si="38"/>
        <v>0</v>
      </c>
      <c r="I201" s="11">
        <v>0</v>
      </c>
      <c r="J201" s="11">
        <v>0</v>
      </c>
    </row>
    <row r="202" spans="1:10" s="1" customFormat="1" ht="15" x14ac:dyDescent="0.2">
      <c r="A202" s="8">
        <v>76</v>
      </c>
      <c r="B202" s="28" t="s">
        <v>11</v>
      </c>
      <c r="C202" s="29"/>
      <c r="D202" s="29"/>
      <c r="E202" s="29"/>
      <c r="F202" s="30"/>
      <c r="G202" s="13"/>
      <c r="H202" s="11">
        <f t="shared" si="38"/>
        <v>2909.85</v>
      </c>
      <c r="I202" s="11">
        <v>0</v>
      </c>
      <c r="J202" s="11">
        <f t="shared" ref="J202" si="39">H90</f>
        <v>2909.85</v>
      </c>
    </row>
    <row r="203" spans="1:10" s="1" customFormat="1" ht="15" x14ac:dyDescent="0.2">
      <c r="A203" s="8">
        <v>77</v>
      </c>
      <c r="B203" s="28" t="s">
        <v>25</v>
      </c>
      <c r="C203" s="29"/>
      <c r="D203" s="29"/>
      <c r="E203" s="29"/>
      <c r="F203" s="30"/>
      <c r="G203" s="13"/>
      <c r="H203" s="11">
        <f t="shared" si="38"/>
        <v>0</v>
      </c>
      <c r="I203" s="11">
        <v>0</v>
      </c>
      <c r="J203" s="11">
        <v>0</v>
      </c>
    </row>
    <row r="204" spans="1:10" s="1" customFormat="1" ht="15" x14ac:dyDescent="0.2">
      <c r="A204" s="8">
        <v>78</v>
      </c>
      <c r="B204" s="28" t="s">
        <v>12</v>
      </c>
      <c r="C204" s="29"/>
      <c r="D204" s="29"/>
      <c r="E204" s="29"/>
      <c r="F204" s="30"/>
      <c r="G204" s="13"/>
      <c r="H204" s="11">
        <f t="shared" si="38"/>
        <v>0</v>
      </c>
      <c r="I204" s="11">
        <v>0</v>
      </c>
      <c r="J204" s="11">
        <v>0</v>
      </c>
    </row>
    <row r="205" spans="1:10" s="1" customFormat="1" ht="30" customHeight="1" x14ac:dyDescent="0.2">
      <c r="A205" s="8">
        <v>79</v>
      </c>
      <c r="B205" s="28" t="s">
        <v>44</v>
      </c>
      <c r="C205" s="29"/>
      <c r="D205" s="29"/>
      <c r="E205" s="29"/>
      <c r="F205" s="30"/>
      <c r="G205" s="12" t="s">
        <v>45</v>
      </c>
      <c r="H205" s="11">
        <f t="shared" si="38"/>
        <v>0</v>
      </c>
      <c r="I205" s="11">
        <f>I206+I207+I208+I210</f>
        <v>0</v>
      </c>
      <c r="J205" s="11">
        <f>J206+J207+J208+J210</f>
        <v>0</v>
      </c>
    </row>
    <row r="206" spans="1:10" s="1" customFormat="1" ht="15" x14ac:dyDescent="0.2">
      <c r="A206" s="8">
        <v>80</v>
      </c>
      <c r="B206" s="28" t="s">
        <v>9</v>
      </c>
      <c r="C206" s="29"/>
      <c r="D206" s="29"/>
      <c r="E206" s="29"/>
      <c r="F206" s="30"/>
      <c r="G206" s="13"/>
      <c r="H206" s="11">
        <f t="shared" si="38"/>
        <v>0</v>
      </c>
      <c r="I206" s="11">
        <v>0</v>
      </c>
      <c r="J206" s="11">
        <v>0</v>
      </c>
    </row>
    <row r="207" spans="1:10" s="1" customFormat="1" ht="15" customHeight="1" x14ac:dyDescent="0.2">
      <c r="A207" s="8">
        <v>81</v>
      </c>
      <c r="B207" s="28" t="s">
        <v>10</v>
      </c>
      <c r="C207" s="29"/>
      <c r="D207" s="29"/>
      <c r="E207" s="29"/>
      <c r="F207" s="30"/>
      <c r="G207" s="13"/>
      <c r="H207" s="11">
        <f t="shared" si="38"/>
        <v>0</v>
      </c>
      <c r="I207" s="11">
        <v>0</v>
      </c>
      <c r="J207" s="11">
        <v>0</v>
      </c>
    </row>
    <row r="208" spans="1:10" s="1" customFormat="1" ht="15" x14ac:dyDescent="0.2">
      <c r="A208" s="8">
        <v>82</v>
      </c>
      <c r="B208" s="28" t="s">
        <v>11</v>
      </c>
      <c r="C208" s="29"/>
      <c r="D208" s="29"/>
      <c r="E208" s="29"/>
      <c r="F208" s="30"/>
      <c r="G208" s="13"/>
      <c r="H208" s="11">
        <f t="shared" si="38"/>
        <v>0</v>
      </c>
      <c r="I208" s="11">
        <v>0</v>
      </c>
      <c r="J208" s="11">
        <v>0</v>
      </c>
    </row>
    <row r="209" spans="1:10" s="1" customFormat="1" ht="15" x14ac:dyDescent="0.2">
      <c r="A209" s="8">
        <v>83</v>
      </c>
      <c r="B209" s="28" t="s">
        <v>25</v>
      </c>
      <c r="C209" s="29"/>
      <c r="D209" s="29"/>
      <c r="E209" s="29"/>
      <c r="F209" s="30"/>
      <c r="G209" s="13"/>
      <c r="H209" s="11">
        <f t="shared" si="38"/>
        <v>0</v>
      </c>
      <c r="I209" s="11">
        <v>0</v>
      </c>
      <c r="J209" s="11">
        <v>0</v>
      </c>
    </row>
    <row r="210" spans="1:10" s="1" customFormat="1" ht="15" x14ac:dyDescent="0.2">
      <c r="A210" s="8">
        <v>84</v>
      </c>
      <c r="B210" s="28" t="s">
        <v>12</v>
      </c>
      <c r="C210" s="29"/>
      <c r="D210" s="29"/>
      <c r="E210" s="29"/>
      <c r="F210" s="30"/>
      <c r="G210" s="13"/>
      <c r="H210" s="11">
        <f t="shared" si="38"/>
        <v>0</v>
      </c>
      <c r="I210" s="11">
        <v>0</v>
      </c>
      <c r="J210" s="11">
        <v>0</v>
      </c>
    </row>
    <row r="211" spans="1:10" s="1" customFormat="1" ht="60" customHeight="1" x14ac:dyDescent="0.2">
      <c r="A211" s="8">
        <v>85</v>
      </c>
      <c r="B211" s="28" t="s">
        <v>62</v>
      </c>
      <c r="C211" s="29"/>
      <c r="D211" s="29"/>
      <c r="E211" s="29"/>
      <c r="F211" s="30"/>
      <c r="G211" s="12" t="s">
        <v>54</v>
      </c>
      <c r="H211" s="11">
        <f t="shared" si="38"/>
        <v>70000</v>
      </c>
      <c r="I211" s="11">
        <f>I212+I213+I214+I216</f>
        <v>0</v>
      </c>
      <c r="J211" s="11">
        <f>J212+J213+J214+J216</f>
        <v>0</v>
      </c>
    </row>
    <row r="212" spans="1:10" s="1" customFormat="1" ht="15" x14ac:dyDescent="0.2">
      <c r="A212" s="8">
        <v>86</v>
      </c>
      <c r="B212" s="28" t="s">
        <v>9</v>
      </c>
      <c r="C212" s="29"/>
      <c r="D212" s="29"/>
      <c r="E212" s="29"/>
      <c r="F212" s="30"/>
      <c r="G212" s="13"/>
      <c r="H212" s="11">
        <f t="shared" si="38"/>
        <v>0</v>
      </c>
      <c r="I212" s="11">
        <v>0</v>
      </c>
      <c r="J212" s="11">
        <v>0</v>
      </c>
    </row>
    <row r="213" spans="1:10" s="1" customFormat="1" ht="15" customHeight="1" x14ac:dyDescent="0.2">
      <c r="A213" s="8">
        <v>87</v>
      </c>
      <c r="B213" s="28" t="s">
        <v>10</v>
      </c>
      <c r="C213" s="29"/>
      <c r="D213" s="29"/>
      <c r="E213" s="29"/>
      <c r="F213" s="30"/>
      <c r="G213" s="13"/>
      <c r="H213" s="11">
        <f t="shared" si="38"/>
        <v>0</v>
      </c>
      <c r="I213" s="11">
        <v>0</v>
      </c>
      <c r="J213" s="11">
        <v>0</v>
      </c>
    </row>
    <row r="214" spans="1:10" s="1" customFormat="1" ht="15" x14ac:dyDescent="0.2">
      <c r="A214" s="8">
        <v>88</v>
      </c>
      <c r="B214" s="28" t="s">
        <v>11</v>
      </c>
      <c r="C214" s="29"/>
      <c r="D214" s="29"/>
      <c r="E214" s="29"/>
      <c r="F214" s="30"/>
      <c r="G214" s="13"/>
      <c r="H214" s="11">
        <f t="shared" si="38"/>
        <v>70000</v>
      </c>
      <c r="I214" s="11">
        <v>0</v>
      </c>
      <c r="J214" s="11">
        <v>0</v>
      </c>
    </row>
    <row r="215" spans="1:10" s="1" customFormat="1" ht="15" x14ac:dyDescent="0.2">
      <c r="A215" s="8">
        <v>89</v>
      </c>
      <c r="B215" s="28" t="s">
        <v>25</v>
      </c>
      <c r="C215" s="29"/>
      <c r="D215" s="29"/>
      <c r="E215" s="29"/>
      <c r="F215" s="30"/>
      <c r="G215" s="13"/>
      <c r="H215" s="11">
        <f t="shared" si="38"/>
        <v>0</v>
      </c>
      <c r="I215" s="11">
        <v>0</v>
      </c>
      <c r="J215" s="11">
        <v>0</v>
      </c>
    </row>
    <row r="216" spans="1:10" s="1" customFormat="1" ht="15" x14ac:dyDescent="0.2">
      <c r="A216" s="8">
        <v>90</v>
      </c>
      <c r="B216" s="28" t="s">
        <v>12</v>
      </c>
      <c r="C216" s="29"/>
      <c r="D216" s="29"/>
      <c r="E216" s="29"/>
      <c r="F216" s="30"/>
      <c r="G216" s="13"/>
      <c r="H216" s="11">
        <f t="shared" si="38"/>
        <v>0</v>
      </c>
      <c r="I216" s="11">
        <v>0</v>
      </c>
      <c r="J216" s="11">
        <v>0</v>
      </c>
    </row>
    <row r="217" spans="1:10" s="1" customFormat="1" ht="30" customHeight="1" x14ac:dyDescent="0.2">
      <c r="A217" s="8">
        <v>91</v>
      </c>
      <c r="B217" s="28" t="s">
        <v>47</v>
      </c>
      <c r="C217" s="29"/>
      <c r="D217" s="29"/>
      <c r="E217" s="29"/>
      <c r="F217" s="30"/>
      <c r="G217" s="12" t="s">
        <v>48</v>
      </c>
      <c r="H217" s="11">
        <f t="shared" si="38"/>
        <v>0</v>
      </c>
      <c r="I217" s="11">
        <f>I218+I219+I220+I222</f>
        <v>0</v>
      </c>
      <c r="J217" s="11">
        <f>J218+J219+J220+J222</f>
        <v>0</v>
      </c>
    </row>
    <row r="218" spans="1:10" s="1" customFormat="1" ht="15" x14ac:dyDescent="0.2">
      <c r="A218" s="8">
        <v>92</v>
      </c>
      <c r="B218" s="28" t="s">
        <v>9</v>
      </c>
      <c r="C218" s="29"/>
      <c r="D218" s="29"/>
      <c r="E218" s="29"/>
      <c r="F218" s="30"/>
      <c r="G218" s="13"/>
      <c r="H218" s="11">
        <f t="shared" si="38"/>
        <v>0</v>
      </c>
      <c r="I218" s="11">
        <v>0</v>
      </c>
      <c r="J218" s="11">
        <v>0</v>
      </c>
    </row>
    <row r="219" spans="1:10" s="1" customFormat="1" ht="15" customHeight="1" x14ac:dyDescent="0.2">
      <c r="A219" s="8">
        <v>93</v>
      </c>
      <c r="B219" s="28" t="s">
        <v>10</v>
      </c>
      <c r="C219" s="29"/>
      <c r="D219" s="29"/>
      <c r="E219" s="29"/>
      <c r="F219" s="30"/>
      <c r="G219" s="13"/>
      <c r="H219" s="11">
        <f t="shared" si="38"/>
        <v>0</v>
      </c>
      <c r="I219" s="11">
        <v>0</v>
      </c>
      <c r="J219" s="11">
        <v>0</v>
      </c>
    </row>
    <row r="220" spans="1:10" s="1" customFormat="1" ht="15" x14ac:dyDescent="0.2">
      <c r="A220" s="8">
        <v>94</v>
      </c>
      <c r="B220" s="28" t="s">
        <v>11</v>
      </c>
      <c r="C220" s="29"/>
      <c r="D220" s="29"/>
      <c r="E220" s="29"/>
      <c r="F220" s="30"/>
      <c r="G220" s="13"/>
      <c r="H220" s="11">
        <f t="shared" si="38"/>
        <v>0</v>
      </c>
      <c r="I220" s="11">
        <v>0</v>
      </c>
      <c r="J220" s="11">
        <v>0</v>
      </c>
    </row>
    <row r="221" spans="1:10" s="1" customFormat="1" ht="15" x14ac:dyDescent="0.2">
      <c r="A221" s="8">
        <v>95</v>
      </c>
      <c r="B221" s="28" t="s">
        <v>25</v>
      </c>
      <c r="C221" s="29"/>
      <c r="D221" s="29"/>
      <c r="E221" s="29"/>
      <c r="F221" s="30"/>
      <c r="G221" s="13"/>
      <c r="H221" s="11">
        <f t="shared" si="38"/>
        <v>0</v>
      </c>
      <c r="I221" s="11">
        <v>0</v>
      </c>
      <c r="J221" s="11">
        <v>0</v>
      </c>
    </row>
    <row r="222" spans="1:10" s="1" customFormat="1" ht="15" x14ac:dyDescent="0.2">
      <c r="A222" s="8">
        <v>96</v>
      </c>
      <c r="B222" s="28" t="s">
        <v>12</v>
      </c>
      <c r="C222" s="29"/>
      <c r="D222" s="29"/>
      <c r="E222" s="29"/>
      <c r="F222" s="30"/>
      <c r="G222" s="13"/>
      <c r="H222" s="11">
        <f t="shared" si="38"/>
        <v>0</v>
      </c>
      <c r="I222" s="11">
        <v>0</v>
      </c>
      <c r="J222" s="11">
        <v>0</v>
      </c>
    </row>
    <row r="223" spans="1:10" s="1" customFormat="1" ht="15" x14ac:dyDescent="0.2">
      <c r="A223" s="8">
        <v>97</v>
      </c>
      <c r="B223" s="28" t="s">
        <v>52</v>
      </c>
      <c r="C223" s="29"/>
      <c r="D223" s="29"/>
      <c r="E223" s="29"/>
      <c r="F223" s="30"/>
      <c r="G223" s="12" t="s">
        <v>53</v>
      </c>
      <c r="H223" s="11">
        <f t="shared" ref="H223:H228" si="40">F111</f>
        <v>1875</v>
      </c>
      <c r="I223" s="11">
        <f>I224+I225+I226+I228</f>
        <v>1875</v>
      </c>
      <c r="J223" s="11">
        <f>J224+J225+J226+J228</f>
        <v>1875</v>
      </c>
    </row>
    <row r="224" spans="1:10" s="1" customFormat="1" ht="15" x14ac:dyDescent="0.2">
      <c r="A224" s="8">
        <v>98</v>
      </c>
      <c r="B224" s="28" t="s">
        <v>9</v>
      </c>
      <c r="C224" s="29"/>
      <c r="D224" s="29"/>
      <c r="E224" s="29"/>
      <c r="F224" s="30"/>
      <c r="G224" s="13"/>
      <c r="H224" s="11">
        <f t="shared" si="40"/>
        <v>0</v>
      </c>
      <c r="I224" s="11">
        <v>0</v>
      </c>
      <c r="J224" s="11">
        <v>0</v>
      </c>
    </row>
    <row r="225" spans="1:10" s="1" customFormat="1" ht="15" customHeight="1" x14ac:dyDescent="0.2">
      <c r="A225" s="8">
        <v>99</v>
      </c>
      <c r="B225" s="28" t="s">
        <v>10</v>
      </c>
      <c r="C225" s="29"/>
      <c r="D225" s="29"/>
      <c r="E225" s="29"/>
      <c r="F225" s="30"/>
      <c r="G225" s="13"/>
      <c r="H225" s="11">
        <f t="shared" si="40"/>
        <v>0</v>
      </c>
      <c r="I225" s="11">
        <v>0</v>
      </c>
      <c r="J225" s="11">
        <v>0</v>
      </c>
    </row>
    <row r="226" spans="1:10" s="1" customFormat="1" ht="15" x14ac:dyDescent="0.2">
      <c r="A226" s="8">
        <v>100</v>
      </c>
      <c r="B226" s="28" t="s">
        <v>11</v>
      </c>
      <c r="C226" s="29"/>
      <c r="D226" s="29"/>
      <c r="E226" s="29"/>
      <c r="F226" s="30"/>
      <c r="G226" s="13"/>
      <c r="H226" s="11">
        <f t="shared" si="40"/>
        <v>1875</v>
      </c>
      <c r="I226" s="11">
        <v>1875</v>
      </c>
      <c r="J226" s="11">
        <v>1875</v>
      </c>
    </row>
    <row r="227" spans="1:10" s="1" customFormat="1" ht="15" x14ac:dyDescent="0.2">
      <c r="A227" s="8">
        <v>101</v>
      </c>
      <c r="B227" s="28" t="s">
        <v>25</v>
      </c>
      <c r="C227" s="29"/>
      <c r="D227" s="29"/>
      <c r="E227" s="29"/>
      <c r="F227" s="30"/>
      <c r="G227" s="13"/>
      <c r="H227" s="11">
        <f t="shared" si="40"/>
        <v>0</v>
      </c>
      <c r="I227" s="11">
        <v>0</v>
      </c>
      <c r="J227" s="11">
        <v>0</v>
      </c>
    </row>
    <row r="228" spans="1:10" s="1" customFormat="1" ht="15" x14ac:dyDescent="0.2">
      <c r="A228" s="8">
        <v>102</v>
      </c>
      <c r="B228" s="28" t="s">
        <v>12</v>
      </c>
      <c r="C228" s="29"/>
      <c r="D228" s="29"/>
      <c r="E228" s="29"/>
      <c r="F228" s="30"/>
      <c r="G228" s="13"/>
      <c r="H228" s="11">
        <f t="shared" si="40"/>
        <v>0</v>
      </c>
      <c r="I228" s="11">
        <v>0</v>
      </c>
      <c r="J228" s="11">
        <v>0</v>
      </c>
    </row>
  </sheetData>
  <mergeCells count="119">
    <mergeCell ref="B160:F160"/>
    <mergeCell ref="B161:F161"/>
    <mergeCell ref="B162:F162"/>
    <mergeCell ref="B163:F163"/>
    <mergeCell ref="B164:F164"/>
    <mergeCell ref="B165:F165"/>
    <mergeCell ref="B192:F192"/>
    <mergeCell ref="B193:F193"/>
    <mergeCell ref="B166:F166"/>
    <mergeCell ref="B167:F167"/>
    <mergeCell ref="B168:F168"/>
    <mergeCell ref="B187:F187"/>
    <mergeCell ref="B188:F188"/>
    <mergeCell ref="B189:F189"/>
    <mergeCell ref="B190:F190"/>
    <mergeCell ref="B191:F191"/>
    <mergeCell ref="B169:F169"/>
    <mergeCell ref="B170:F170"/>
    <mergeCell ref="B171:F171"/>
    <mergeCell ref="B172:F172"/>
    <mergeCell ref="B173:F173"/>
    <mergeCell ref="B174:F174"/>
    <mergeCell ref="B175:F175"/>
    <mergeCell ref="B176:F176"/>
    <mergeCell ref="B151:F151"/>
    <mergeCell ref="B152:F152"/>
    <mergeCell ref="B153:F153"/>
    <mergeCell ref="B154:F154"/>
    <mergeCell ref="B155:F155"/>
    <mergeCell ref="B156:F156"/>
    <mergeCell ref="B157:F157"/>
    <mergeCell ref="B158:F158"/>
    <mergeCell ref="B159:F159"/>
    <mergeCell ref="B137:F137"/>
    <mergeCell ref="B138:F138"/>
    <mergeCell ref="B139:F139"/>
    <mergeCell ref="B140:F140"/>
    <mergeCell ref="B147:F147"/>
    <mergeCell ref="B148:F148"/>
    <mergeCell ref="B149:F149"/>
    <mergeCell ref="B150:F150"/>
    <mergeCell ref="B141:F141"/>
    <mergeCell ref="B142:F142"/>
    <mergeCell ref="B143:F143"/>
    <mergeCell ref="B144:F144"/>
    <mergeCell ref="B145:F145"/>
    <mergeCell ref="B146:F146"/>
    <mergeCell ref="B134:F134"/>
    <mergeCell ref="B135:F135"/>
    <mergeCell ref="B126:F126"/>
    <mergeCell ref="B127:F127"/>
    <mergeCell ref="B128:F128"/>
    <mergeCell ref="B129:F129"/>
    <mergeCell ref="B130:F130"/>
    <mergeCell ref="B133:F133"/>
    <mergeCell ref="B136:F136"/>
    <mergeCell ref="A120:J120"/>
    <mergeCell ref="A121:J121"/>
    <mergeCell ref="A122:J122"/>
    <mergeCell ref="A124:A125"/>
    <mergeCell ref="B124:F125"/>
    <mergeCell ref="G124:G125"/>
    <mergeCell ref="H124:J124"/>
    <mergeCell ref="B131:F131"/>
    <mergeCell ref="B132:F132"/>
    <mergeCell ref="A8:K8"/>
    <mergeCell ref="A9:K9"/>
    <mergeCell ref="A10:K10"/>
    <mergeCell ref="D12:J12"/>
    <mergeCell ref="A12:A13"/>
    <mergeCell ref="B12:B13"/>
    <mergeCell ref="C12:C13"/>
    <mergeCell ref="K12:K13"/>
    <mergeCell ref="A119:J119"/>
    <mergeCell ref="B177:F177"/>
    <mergeCell ref="B178:F178"/>
    <mergeCell ref="B179:F179"/>
    <mergeCell ref="B210:F210"/>
    <mergeCell ref="B205:F205"/>
    <mergeCell ref="B206:F206"/>
    <mergeCell ref="B207:F207"/>
    <mergeCell ref="B208:F208"/>
    <mergeCell ref="B209:F209"/>
    <mergeCell ref="B204:F204"/>
    <mergeCell ref="B199:F199"/>
    <mergeCell ref="B200:F200"/>
    <mergeCell ref="B201:F201"/>
    <mergeCell ref="B202:F202"/>
    <mergeCell ref="B203:F203"/>
    <mergeCell ref="B194:F194"/>
    <mergeCell ref="B195:F195"/>
    <mergeCell ref="B196:F196"/>
    <mergeCell ref="B197:F197"/>
    <mergeCell ref="B198:F198"/>
    <mergeCell ref="B186:F186"/>
    <mergeCell ref="B226:F226"/>
    <mergeCell ref="B227:F227"/>
    <mergeCell ref="B228:F228"/>
    <mergeCell ref="B221:F221"/>
    <mergeCell ref="B222:F222"/>
    <mergeCell ref="B223:F223"/>
    <mergeCell ref="B224:F224"/>
    <mergeCell ref="B225:F225"/>
    <mergeCell ref="B180:F180"/>
    <mergeCell ref="B217:F217"/>
    <mergeCell ref="B218:F218"/>
    <mergeCell ref="B219:F219"/>
    <mergeCell ref="B220:F220"/>
    <mergeCell ref="B216:F216"/>
    <mergeCell ref="B211:F211"/>
    <mergeCell ref="B212:F212"/>
    <mergeCell ref="B213:F213"/>
    <mergeCell ref="B214:F214"/>
    <mergeCell ref="B215:F215"/>
    <mergeCell ref="B181:F181"/>
    <mergeCell ref="B182:F182"/>
    <mergeCell ref="B183:F183"/>
    <mergeCell ref="B184:F184"/>
    <mergeCell ref="B185:F185"/>
  </mergeCells>
  <pageMargins left="0.78740157480314965" right="0.78740157480314965" top="1.1811023622047245" bottom="0.59055118110236227" header="0" footer="0"/>
  <pageSetup paperSize="9" scale="72" firstPageNumber="14" fitToHeight="0" orientation="landscape" r:id="rId1"/>
  <headerFooter differentFirst="1">
    <oddHeader>&amp;C&amp;"Liberation Serif,обычный"&amp;12&amp;P</oddHeader>
  </headerFooter>
  <rowBreaks count="1" manualBreakCount="1">
    <brk id="116"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РАЗДЕЛ 3</vt:lpstr>
      <vt:lpstr>'РАЗДЕЛ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econ5</dc:creator>
  <cp:lastModifiedBy>Ващенко Юлия Александровна</cp:lastModifiedBy>
  <cp:lastPrinted>2025-01-28T11:42:58Z</cp:lastPrinted>
  <dcterms:created xsi:type="dcterms:W3CDTF">2020-04-13T04:32:34Z</dcterms:created>
  <dcterms:modified xsi:type="dcterms:W3CDTF">2025-03-25T05:31:12Z</dcterms:modified>
</cp:coreProperties>
</file>