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28800" windowHeight="12435"/>
  </bookViews>
  <sheets>
    <sheet name="Раздел 3" sheetId="1" r:id="rId1"/>
  </sheets>
  <definedNames>
    <definedName name="_xlnm._FilterDatabase" localSheetId="0" hidden="1">'Раздел 3'!$A$12:$L$123</definedName>
    <definedName name="_xlnm.Print_Area" localSheetId="0">'Раздел 3'!$A$1:$L$240</definedName>
  </definedNames>
  <calcPr calcId="145621"/>
</workbook>
</file>

<file path=xl/calcChain.xml><?xml version="1.0" encoding="utf-8"?>
<calcChain xmlns="http://schemas.openxmlformats.org/spreadsheetml/2006/main">
  <c r="K138" i="1" l="1"/>
  <c r="K139" i="1"/>
  <c r="K140" i="1"/>
  <c r="K141" i="1"/>
  <c r="K142" i="1"/>
  <c r="J139" i="1"/>
  <c r="J140" i="1"/>
  <c r="J141" i="1"/>
  <c r="J142" i="1"/>
  <c r="J138" i="1"/>
  <c r="K146" i="1"/>
  <c r="J146" i="1"/>
  <c r="J238" i="1"/>
  <c r="J237" i="1"/>
  <c r="I132" i="1"/>
  <c r="I133" i="1"/>
  <c r="I134" i="1"/>
  <c r="I135" i="1"/>
  <c r="I136" i="1"/>
  <c r="I137" i="1"/>
  <c r="I138" i="1"/>
  <c r="I139" i="1"/>
  <c r="I140" i="1"/>
  <c r="I141" i="1"/>
  <c r="I142" i="1"/>
  <c r="I143" i="1"/>
  <c r="I144" i="1"/>
  <c r="I145" i="1"/>
  <c r="I146" i="1"/>
  <c r="I147" i="1"/>
  <c r="I148" i="1"/>
  <c r="I149" i="1"/>
  <c r="I150" i="1"/>
  <c r="I151" i="1"/>
  <c r="I152" i="1"/>
  <c r="I153" i="1"/>
  <c r="I154" i="1"/>
  <c r="I155" i="1"/>
  <c r="I156" i="1"/>
  <c r="I157" i="1"/>
  <c r="I158" i="1"/>
  <c r="I159" i="1"/>
  <c r="I160" i="1"/>
  <c r="I161" i="1"/>
  <c r="I162" i="1"/>
  <c r="I163" i="1"/>
  <c r="I164" i="1"/>
  <c r="I165" i="1"/>
  <c r="I166" i="1"/>
  <c r="I167" i="1"/>
  <c r="I168" i="1"/>
  <c r="I169" i="1"/>
  <c r="I170" i="1"/>
  <c r="I171" i="1"/>
  <c r="I172" i="1"/>
  <c r="I173" i="1"/>
  <c r="I174" i="1"/>
  <c r="I175" i="1"/>
  <c r="I176" i="1"/>
  <c r="I177" i="1"/>
  <c r="I178" i="1"/>
  <c r="I179" i="1"/>
  <c r="I180" i="1"/>
  <c r="I181" i="1"/>
  <c r="I182" i="1"/>
  <c r="I183" i="1"/>
  <c r="I184" i="1"/>
  <c r="I185" i="1"/>
  <c r="I186" i="1"/>
  <c r="I187" i="1"/>
  <c r="I188" i="1"/>
  <c r="I189" i="1"/>
  <c r="I190" i="1"/>
  <c r="I191" i="1"/>
  <c r="I192" i="1"/>
  <c r="I193" i="1"/>
  <c r="I194" i="1"/>
  <c r="I195" i="1"/>
  <c r="I196" i="1"/>
  <c r="I197" i="1"/>
  <c r="I198" i="1"/>
  <c r="I199" i="1"/>
  <c r="I200" i="1"/>
  <c r="I201" i="1"/>
  <c r="I202" i="1"/>
  <c r="I203" i="1"/>
  <c r="I204" i="1"/>
  <c r="I205" i="1"/>
  <c r="I206" i="1"/>
  <c r="I207" i="1"/>
  <c r="I208" i="1"/>
  <c r="I209" i="1"/>
  <c r="I210" i="1"/>
  <c r="I211" i="1"/>
  <c r="I212" i="1"/>
  <c r="I213" i="1"/>
  <c r="I214" i="1"/>
  <c r="I215" i="1"/>
  <c r="I216" i="1"/>
  <c r="I217" i="1"/>
  <c r="I218" i="1"/>
  <c r="I219" i="1"/>
  <c r="I220" i="1"/>
  <c r="I221" i="1"/>
  <c r="I222" i="1"/>
  <c r="I223" i="1"/>
  <c r="I224" i="1"/>
  <c r="I225" i="1"/>
  <c r="I226" i="1"/>
  <c r="I227" i="1"/>
  <c r="I228" i="1"/>
  <c r="I229" i="1"/>
  <c r="I230" i="1"/>
  <c r="I231" i="1"/>
  <c r="I232" i="1"/>
  <c r="I233" i="1"/>
  <c r="I234" i="1"/>
  <c r="I235" i="1"/>
  <c r="I236" i="1"/>
  <c r="I237" i="1"/>
  <c r="I238" i="1"/>
  <c r="I239" i="1"/>
  <c r="I240" i="1"/>
  <c r="K215" i="1"/>
  <c r="J215" i="1"/>
  <c r="K209" i="1"/>
  <c r="J209" i="1"/>
  <c r="F20" i="1"/>
  <c r="F21" i="1"/>
  <c r="F22" i="1"/>
  <c r="F23" i="1"/>
  <c r="F24" i="1"/>
  <c r="F91" i="1"/>
  <c r="D102" i="1"/>
  <c r="D101" i="1"/>
  <c r="D100" i="1"/>
  <c r="D99" i="1"/>
  <c r="D98" i="1"/>
  <c r="K97" i="1"/>
  <c r="J97" i="1"/>
  <c r="I97" i="1"/>
  <c r="H97" i="1"/>
  <c r="G97" i="1"/>
  <c r="F97" i="1"/>
  <c r="E97" i="1"/>
  <c r="D97" i="1"/>
  <c r="D96" i="1"/>
  <c r="D95" i="1"/>
  <c r="D94" i="1"/>
  <c r="D93" i="1"/>
  <c r="D92" i="1"/>
  <c r="K91" i="1"/>
  <c r="J91" i="1"/>
  <c r="I91" i="1"/>
  <c r="H91" i="1"/>
  <c r="G91" i="1"/>
  <c r="E91" i="1"/>
  <c r="N20" i="1"/>
  <c r="D91" i="1" l="1"/>
  <c r="D73" i="1"/>
  <c r="D85" i="1"/>
  <c r="D79" i="1"/>
  <c r="G23" i="1" l="1"/>
  <c r="H23" i="1"/>
  <c r="I23" i="1"/>
  <c r="J23" i="1"/>
  <c r="K23" i="1"/>
  <c r="G24" i="1"/>
  <c r="H24" i="1"/>
  <c r="I24" i="1"/>
  <c r="J24" i="1"/>
  <c r="K24" i="1"/>
  <c r="J203" i="1"/>
  <c r="K203" i="1"/>
  <c r="K227" i="1"/>
  <c r="J227" i="1"/>
  <c r="K197" i="1"/>
  <c r="J197" i="1"/>
  <c r="K191" i="1"/>
  <c r="J191" i="1"/>
  <c r="K185" i="1"/>
  <c r="J185" i="1"/>
  <c r="K179" i="1"/>
  <c r="J179" i="1"/>
  <c r="K173" i="1"/>
  <c r="J173" i="1"/>
  <c r="K167" i="1"/>
  <c r="J167" i="1"/>
  <c r="K161" i="1"/>
  <c r="J161" i="1"/>
  <c r="K155" i="1"/>
  <c r="J155" i="1"/>
  <c r="K149" i="1"/>
  <c r="J149" i="1"/>
  <c r="K136" i="1"/>
  <c r="J136" i="1"/>
  <c r="K135" i="1"/>
  <c r="J135" i="1"/>
  <c r="K132" i="1"/>
  <c r="J132" i="1"/>
  <c r="K223" i="1"/>
  <c r="K221" i="1" s="1"/>
  <c r="K238" i="1"/>
  <c r="H28" i="1"/>
  <c r="I28" i="1"/>
  <c r="J28" i="1"/>
  <c r="K28" i="1"/>
  <c r="G28" i="1"/>
  <c r="G22" i="1"/>
  <c r="H22" i="1"/>
  <c r="I22" i="1"/>
  <c r="J22" i="1"/>
  <c r="K22" i="1"/>
  <c r="K21" i="1"/>
  <c r="J21" i="1"/>
  <c r="I21" i="1"/>
  <c r="K20" i="1"/>
  <c r="J20" i="1"/>
  <c r="I20" i="1"/>
  <c r="G20" i="1"/>
  <c r="H20" i="1"/>
  <c r="G21" i="1"/>
  <c r="H21" i="1"/>
  <c r="F15" i="1"/>
  <c r="J236" i="1" l="1"/>
  <c r="J233" i="1" s="1"/>
  <c r="K237" i="1"/>
  <c r="K236" i="1" s="1"/>
  <c r="J223" i="1"/>
  <c r="J143" i="1"/>
  <c r="K133" i="1"/>
  <c r="K233" i="1"/>
  <c r="E120" i="1"/>
  <c r="J221" i="1" l="1"/>
  <c r="J133" i="1"/>
  <c r="J134" i="1"/>
  <c r="J137" i="1"/>
  <c r="K143" i="1"/>
  <c r="E28" i="1"/>
  <c r="J131" i="1" l="1"/>
  <c r="K137" i="1"/>
  <c r="K134" i="1"/>
  <c r="K131" i="1" s="1"/>
  <c r="D30" i="1"/>
  <c r="E25" i="1"/>
  <c r="D43" i="1"/>
  <c r="D28" i="1" l="1"/>
  <c r="K15" i="1"/>
  <c r="J15" i="1"/>
  <c r="I15" i="1"/>
  <c r="H15" i="1"/>
  <c r="G15" i="1"/>
  <c r="G73" i="1"/>
  <c r="F73" i="1"/>
  <c r="E73" i="1"/>
  <c r="G79" i="1"/>
  <c r="F79" i="1"/>
  <c r="E79" i="1"/>
  <c r="G85" i="1"/>
  <c r="F85" i="1"/>
  <c r="E85" i="1"/>
  <c r="E118" i="1"/>
  <c r="E31" i="1" l="1"/>
  <c r="D31" i="1" l="1"/>
  <c r="F17" i="1"/>
  <c r="G17" i="1"/>
  <c r="H17" i="1"/>
  <c r="I17" i="1"/>
  <c r="J17" i="1"/>
  <c r="K17" i="1"/>
  <c r="F18" i="1"/>
  <c r="G18" i="1"/>
  <c r="H18" i="1"/>
  <c r="I18" i="1"/>
  <c r="J18" i="1"/>
  <c r="K18" i="1"/>
  <c r="E37" i="1"/>
  <c r="E23" i="1"/>
  <c r="E21" i="1"/>
  <c r="E15" i="1" l="1"/>
  <c r="D37" i="1"/>
  <c r="E17" i="1"/>
  <c r="E22" i="1"/>
  <c r="D90" i="1"/>
  <c r="D89" i="1"/>
  <c r="D88" i="1"/>
  <c r="D87" i="1"/>
  <c r="D86" i="1"/>
  <c r="K85" i="1"/>
  <c r="J85" i="1"/>
  <c r="I85" i="1"/>
  <c r="H85" i="1"/>
  <c r="E16" i="1" l="1"/>
  <c r="E20" i="1"/>
  <c r="D84" i="1"/>
  <c r="D83" i="1"/>
  <c r="D82" i="1"/>
  <c r="D81" i="1"/>
  <c r="D80" i="1"/>
  <c r="K79" i="1"/>
  <c r="J79" i="1"/>
  <c r="I79" i="1"/>
  <c r="H79" i="1"/>
  <c r="D78" i="1"/>
  <c r="D77" i="1"/>
  <c r="D76" i="1"/>
  <c r="D75" i="1"/>
  <c r="D74" i="1"/>
  <c r="K73" i="1"/>
  <c r="J73" i="1"/>
  <c r="I73" i="1"/>
  <c r="H73" i="1"/>
  <c r="D122" i="1" l="1"/>
  <c r="D121" i="1"/>
  <c r="D120" i="1"/>
  <c r="D119" i="1"/>
  <c r="K118" i="1"/>
  <c r="K16" i="1" s="1"/>
  <c r="J118" i="1"/>
  <c r="J16" i="1" s="1"/>
  <c r="I118" i="1"/>
  <c r="I16" i="1" s="1"/>
  <c r="H118" i="1"/>
  <c r="H16" i="1" s="1"/>
  <c r="G118" i="1"/>
  <c r="G16" i="1" s="1"/>
  <c r="F118" i="1"/>
  <c r="F16" i="1" s="1"/>
  <c r="D117" i="1"/>
  <c r="D116" i="1"/>
  <c r="K115" i="1"/>
  <c r="J115" i="1"/>
  <c r="I115" i="1"/>
  <c r="H115" i="1"/>
  <c r="G115" i="1"/>
  <c r="F115" i="1"/>
  <c r="E115" i="1"/>
  <c r="D114" i="1"/>
  <c r="D113" i="1"/>
  <c r="D112" i="1"/>
  <c r="D111" i="1"/>
  <c r="D110" i="1"/>
  <c r="K109" i="1"/>
  <c r="J109" i="1"/>
  <c r="I109" i="1"/>
  <c r="H109" i="1"/>
  <c r="G109" i="1"/>
  <c r="F109" i="1"/>
  <c r="E109" i="1"/>
  <c r="D108" i="1"/>
  <c r="D107" i="1"/>
  <c r="D106" i="1"/>
  <c r="D105" i="1"/>
  <c r="D104" i="1"/>
  <c r="K103" i="1"/>
  <c r="J103" i="1"/>
  <c r="I103" i="1"/>
  <c r="H103" i="1"/>
  <c r="G103" i="1"/>
  <c r="F103" i="1"/>
  <c r="E103" i="1"/>
  <c r="D72" i="1"/>
  <c r="D71" i="1"/>
  <c r="D70" i="1"/>
  <c r="D69" i="1"/>
  <c r="D68" i="1"/>
  <c r="K67" i="1"/>
  <c r="J67" i="1"/>
  <c r="I67" i="1"/>
  <c r="H67" i="1"/>
  <c r="G67" i="1"/>
  <c r="F67" i="1"/>
  <c r="E67" i="1"/>
  <c r="D66" i="1"/>
  <c r="D65" i="1"/>
  <c r="E64" i="1"/>
  <c r="D64" i="1"/>
  <c r="D63" i="1"/>
  <c r="D62" i="1"/>
  <c r="K61" i="1"/>
  <c r="J61" i="1"/>
  <c r="I61" i="1"/>
  <c r="H61" i="1"/>
  <c r="G61" i="1"/>
  <c r="F61" i="1"/>
  <c r="E61" i="1"/>
  <c r="D60" i="1"/>
  <c r="D59" i="1"/>
  <c r="D58" i="1"/>
  <c r="D57" i="1"/>
  <c r="D56" i="1"/>
  <c r="K55" i="1"/>
  <c r="J55" i="1"/>
  <c r="I55" i="1"/>
  <c r="H55" i="1"/>
  <c r="G55" i="1"/>
  <c r="F55" i="1"/>
  <c r="E55" i="1"/>
  <c r="D54" i="1"/>
  <c r="D53" i="1"/>
  <c r="D52" i="1"/>
  <c r="D51" i="1"/>
  <c r="D50" i="1"/>
  <c r="K49" i="1"/>
  <c r="J49" i="1"/>
  <c r="I49" i="1"/>
  <c r="H49" i="1"/>
  <c r="G49" i="1"/>
  <c r="F49" i="1"/>
  <c r="E49" i="1"/>
  <c r="D48" i="1"/>
  <c r="D47" i="1"/>
  <c r="D46" i="1"/>
  <c r="D45" i="1"/>
  <c r="D44" i="1"/>
  <c r="K43" i="1"/>
  <c r="J43" i="1"/>
  <c r="I43" i="1"/>
  <c r="H43" i="1"/>
  <c r="G43" i="1"/>
  <c r="F43" i="1"/>
  <c r="E43" i="1"/>
  <c r="D42" i="1"/>
  <c r="D41" i="1"/>
  <c r="D40" i="1"/>
  <c r="D39" i="1"/>
  <c r="D38" i="1"/>
  <c r="K37" i="1"/>
  <c r="J37" i="1"/>
  <c r="I37" i="1"/>
  <c r="H37" i="1"/>
  <c r="G37" i="1"/>
  <c r="F37" i="1"/>
  <c r="D36" i="1"/>
  <c r="D35" i="1"/>
  <c r="D34" i="1"/>
  <c r="D33" i="1"/>
  <c r="D32" i="1"/>
  <c r="K31" i="1"/>
  <c r="J31" i="1"/>
  <c r="I31" i="1"/>
  <c r="H31" i="1"/>
  <c r="G31" i="1"/>
  <c r="F31" i="1"/>
  <c r="D29" i="1"/>
  <c r="D27" i="1"/>
  <c r="D26" i="1"/>
  <c r="K25" i="1"/>
  <c r="J25" i="1"/>
  <c r="I25" i="1"/>
  <c r="H25" i="1"/>
  <c r="G25" i="1"/>
  <c r="F25" i="1"/>
  <c r="E24" i="1"/>
  <c r="D22" i="1"/>
  <c r="F19" i="1"/>
  <c r="G19" i="1"/>
  <c r="D20" i="1"/>
  <c r="K19" i="1"/>
  <c r="J19" i="1"/>
  <c r="I19" i="1"/>
  <c r="H19" i="1"/>
  <c r="K14" i="1"/>
  <c r="J14" i="1"/>
  <c r="I14" i="1"/>
  <c r="H14" i="1"/>
  <c r="G14" i="1"/>
  <c r="F14" i="1"/>
  <c r="E14" i="1"/>
  <c r="D109" i="1" l="1"/>
  <c r="D67" i="1"/>
  <c r="D103" i="1"/>
  <c r="D25" i="1"/>
  <c r="K13" i="1"/>
  <c r="E19" i="1"/>
  <c r="D14" i="1"/>
  <c r="G13" i="1"/>
  <c r="E18" i="1"/>
  <c r="D18" i="1" s="1"/>
  <c r="D24" i="1"/>
  <c r="D61" i="1"/>
  <c r="I13" i="1"/>
  <c r="D49" i="1"/>
  <c r="D55" i="1"/>
  <c r="F13" i="1"/>
  <c r="M20" i="1" s="1"/>
  <c r="H13" i="1"/>
  <c r="J13" i="1"/>
  <c r="D16" i="1"/>
  <c r="D118" i="1"/>
  <c r="D115" i="1" s="1"/>
  <c r="D15" i="1"/>
  <c r="D17" i="1"/>
  <c r="D21" i="1"/>
  <c r="D23" i="1"/>
  <c r="I131" i="1" l="1"/>
  <c r="E13" i="1"/>
  <c r="D19" i="1"/>
  <c r="D13" i="1"/>
</calcChain>
</file>

<file path=xl/sharedStrings.xml><?xml version="1.0" encoding="utf-8"?>
<sst xmlns="http://schemas.openxmlformats.org/spreadsheetml/2006/main" count="268" uniqueCount="66">
  <si>
    <t>к постановлению Администрации</t>
  </si>
  <si>
    <t>№ п/п</t>
  </si>
  <si>
    <t>Наименование мероприятия / источники расходов на финансирование</t>
  </si>
  <si>
    <t>Исполнитель мероприятия</t>
  </si>
  <si>
    <t>Объем расходов на выполнение мероприятия за счет всех источников, тыс.рублей</t>
  </si>
  <si>
    <t>Номера целевых показателей, на достижение которых направлены мероприятия</t>
  </si>
  <si>
    <t>Всего</t>
  </si>
  <si>
    <t>2024 год</t>
  </si>
  <si>
    <t>ВСЕГО по муниципальной программе, в том числе:</t>
  </si>
  <si>
    <t>федеральный бюджет</t>
  </si>
  <si>
    <t>областной бюджет</t>
  </si>
  <si>
    <t>местный бюджет</t>
  </si>
  <si>
    <t xml:space="preserve">в том числе местный бюджет на условиях софинансирования </t>
  </si>
  <si>
    <t>внебюджетные источники</t>
  </si>
  <si>
    <t>УЖКХиС</t>
  </si>
  <si>
    <t>1.3.1.</t>
  </si>
  <si>
    <t>ПМКУ "Ритуал"</t>
  </si>
  <si>
    <t>РАЗДЕЛ 3. ПЛАН МЕРОПРИЯТИЙ  ПО ВЫПОЛНЕНИЮ МУНИЦИПАЛЬНОЙ ПРОГРАММЫ</t>
  </si>
  <si>
    <t>2025 год</t>
  </si>
  <si>
    <t>2026 год</t>
  </si>
  <si>
    <t>2027 год</t>
  </si>
  <si>
    <t>Ритуал</t>
  </si>
  <si>
    <t>Горхоз</t>
  </si>
  <si>
    <t>Содержание и памятники</t>
  </si>
  <si>
    <t>проверка</t>
  </si>
  <si>
    <t>Мероприятие 1.2. Комплексное благоустройство дворовой территории ул. Трубников, д.50 всего, в том числе:</t>
  </si>
  <si>
    <t>Мероприятие 1.3. Комплексное благоустройство дворовой территории ул. Ленина, д.37, 39 всего, в том числе:</t>
  </si>
  <si>
    <t>Общественные территории, Дворы и ПСД  и озеленение</t>
  </si>
  <si>
    <t>2028 год</t>
  </si>
  <si>
    <t>Мероприятие 2. Отлов и содержание безнадзорных собак, за счет субвенции из областного бюджета, в том числе:</t>
  </si>
  <si>
    <t xml:space="preserve">Мероприятие 3. Организация проведения мероприятий по предупреждению и ликвидации болезней животных всего, в том числе:                         </t>
  </si>
  <si>
    <t>Мероприятие 4. Повышение качества оказания муниципальных услуг и выполнения работ в сфере ритуальных услуг, благоустройства и дорожного хозяйства, в том числе:</t>
  </si>
  <si>
    <t>1.2.1.</t>
  </si>
  <si>
    <t>1.2.2.</t>
  </si>
  <si>
    <t>1.1.1.</t>
  </si>
  <si>
    <t>2029 год</t>
  </si>
  <si>
    <t>Мероприятие 1.4. Благоустройство общественной территории "Европа-Азия", всего в том числе:</t>
  </si>
  <si>
    <t>Мероприятие 1.5.  Набережная Нижне-Шайтанского пруда (IV этап) (Проект благоустройства общественной территории "Первоуральск. Берег новой культуры") всего, в том числе:</t>
  </si>
  <si>
    <t>Мероприятие 1.8. Обновление, приобретение и высадка зеленых насаждений всего, в том числе:</t>
  </si>
  <si>
    <t>Мероприятие 1.1. Обустройство и содержание объектов внешнего благоустройства всего, в том числе:</t>
  </si>
  <si>
    <t>Форма 2</t>
  </si>
  <si>
    <t>ПЛАН МЕРОПРИЯТИЙ ПО ВЫПОЛНЕНИЮ МУНИЦИПАЛЬНОЙ ПРОГРАММЫ</t>
  </si>
  <si>
    <t>Объем расходов на выполнение мероприятия, тыс. рублей</t>
  </si>
  <si>
    <t>текущий год</t>
  </si>
  <si>
    <t>1-ое полугодие</t>
  </si>
  <si>
    <t>девять месяцев</t>
  </si>
  <si>
    <t>Форма 1</t>
  </si>
  <si>
    <t>2030 год</t>
  </si>
  <si>
    <t>УЖКХиС, 
Администрация</t>
  </si>
  <si>
    <t>УЖКХиС,
Администрация,
ПМКУ "Ритуал"</t>
  </si>
  <si>
    <t>Мероприятие 1.9.  Благоустройство территории Парка новой культуры всего, в том числе:</t>
  </si>
  <si>
    <t>Мероприятие 1.10.  Комплексное благоустройство дворовой территории ул. Строителей, д.36, 38 всего, в том числе:</t>
  </si>
  <si>
    <t>Мероприятие 1.10. Комплексное благоустройство дворовой территории ул. Строителей, д.36, 38 всего, в том числе:</t>
  </si>
  <si>
    <t>Мероприятие 1.11. Благоустройство Правленского сада в поселке Билимбай всего, в том числе:</t>
  </si>
  <si>
    <t>муниципального округа Первоуральск</t>
  </si>
  <si>
    <t>"ФОРМИРОВАНИЕ СОВРЕМЕННОЙ ГОРОДСКОЙ СРЕДЫ МУНИЦИПАЛЬНОГО ОКРУГА ПЕРВОУРАЛЬСК НА 2024-2030 ГОДЫ"</t>
  </si>
  <si>
    <t>«ФОРМИРОВАНИЕ СОВРЕМЕННОЙ ГОРОДСКОЙ СРЕДЫ МУНИЦИПАЛЬНОГО ОКРУГА ПЕРВОУРАЛЬСК НА 2024-2030 ГОДЫ»</t>
  </si>
  <si>
    <t>Мероприятие 1.6. Разработка проектно-сметной документации, прохождение экспертизы проектов объектов внешнего благоустройства и дворовых территорий муниципального округа всего, в том числе:</t>
  </si>
  <si>
    <t>Мероприятие 1.7. Восстановление, текущий ремонт и содержание объектов внешнего благоустройства  муниципального округа всего, в том числе:</t>
  </si>
  <si>
    <t xml:space="preserve">Мероприятие 1. Обустройство, развитие, капитальный ремонт, ремонт, реконструкция и модернизация, восстановление, содержание, разработка проектно-сметной документации, прохождение экспертизы проектов объектов внешнего благоустройства и дворовых территорий муниципального округа, а также обновление, приобретение и высадка зеленых насаждений всего, в том числе:               </t>
  </si>
  <si>
    <t>Мероприятие 1.7. Восстановление, текущий ремонт и содержание объектов внешнего благоустройства муниципального округа всего, в том числе:</t>
  </si>
  <si>
    <t>на 2025 год с разбивокй по отчетным периодам</t>
  </si>
  <si>
    <t>Мероприятие 1.13. Комплексное благоустройство дворовой территории по адресу: Комсомольская, д.10, Химиков, д. 8, Розы-Люксембург, д.11, Корабельный проезд, д. 5 в г. Первоуральске всего, в том числе:</t>
  </si>
  <si>
    <t>Мероприятие 1.12. Устройство корта по ул.Шахтерская в г.Перворульске всего, в том числе:</t>
  </si>
  <si>
    <t>Приложение 3</t>
  </si>
  <si>
    <t>от 19.05.2025    № 1338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</si>
</sst>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;;;"/>
    <numFmt numFmtId="165" formatCode="0.0"/>
  </numFmts>
  <fonts count="9" x14ac:knownFonts="1">
    <font>
      <sz val="11"/>
      <name val="Calibri"/>
      <family val="2"/>
    </font>
    <font>
      <sz val="11"/>
      <name val="Calibri"/>
      <family val="2"/>
    </font>
    <font>
      <sz val="11"/>
      <name val="Liberation Serif"/>
      <family val="1"/>
      <charset val="204"/>
    </font>
    <font>
      <sz val="12"/>
      <name val="Liberation Serif"/>
      <family val="1"/>
      <charset val="204"/>
    </font>
    <font>
      <sz val="14"/>
      <name val="Liberation Serif"/>
      <family val="1"/>
      <charset val="204"/>
    </font>
    <font>
      <sz val="10"/>
      <name val="Liberation Serif"/>
      <family val="1"/>
      <charset val="204"/>
    </font>
    <font>
      <b/>
      <sz val="10"/>
      <color rgb="FF000000"/>
      <name val="Arial Cyr"/>
    </font>
    <font>
      <sz val="8"/>
      <name val="Liberation Serif"/>
      <family val="1"/>
      <charset val="204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4" fontId="6" fillId="2" borderId="5">
      <alignment horizontal="right" vertical="top" shrinkToFit="1"/>
    </xf>
    <xf numFmtId="0" fontId="8" fillId="0" borderId="0"/>
  </cellStyleXfs>
  <cellXfs count="79">
    <xf numFmtId="0" fontId="0" fillId="0" borderId="0" xfId="0"/>
    <xf numFmtId="0" fontId="2" fillId="0" borderId="0" xfId="0" applyFont="1" applyFill="1"/>
    <xf numFmtId="0" fontId="2" fillId="0" borderId="0" xfId="0" applyNumberFormat="1" applyFont="1" applyFill="1"/>
    <xf numFmtId="164" fontId="2" fillId="0" borderId="0" xfId="0" applyNumberFormat="1" applyFont="1" applyFill="1"/>
    <xf numFmtId="0" fontId="3" fillId="0" borderId="0" xfId="0" applyFont="1" applyFill="1"/>
    <xf numFmtId="0" fontId="4" fillId="0" borderId="0" xfId="0" applyFont="1" applyFill="1"/>
    <xf numFmtId="0" fontId="3" fillId="0" borderId="0" xfId="0" applyFont="1" applyFill="1" applyAlignment="1">
      <alignment horizontal="left"/>
    </xf>
    <xf numFmtId="0" fontId="4" fillId="0" borderId="0" xfId="0" applyNumberFormat="1" applyFont="1" applyFill="1"/>
    <xf numFmtId="164" fontId="4" fillId="0" borderId="0" xfId="0" applyNumberFormat="1" applyFont="1" applyFill="1"/>
    <xf numFmtId="0" fontId="3" fillId="0" borderId="0" xfId="0" applyFont="1" applyFill="1" applyAlignment="1"/>
    <xf numFmtId="0" fontId="3" fillId="0" borderId="0" xfId="0" applyNumberFormat="1" applyFont="1" applyFill="1"/>
    <xf numFmtId="164" fontId="3" fillId="0" borderId="0" xfId="0" applyNumberFormat="1" applyFont="1" applyFill="1"/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top" wrapText="1"/>
    </xf>
    <xf numFmtId="0" fontId="7" fillId="0" borderId="0" xfId="0" applyFont="1" applyFill="1"/>
    <xf numFmtId="164" fontId="7" fillId="0" borderId="0" xfId="0" applyNumberFormat="1" applyFont="1" applyFill="1"/>
    <xf numFmtId="0" fontId="3" fillId="0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165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NumberFormat="1" applyFont="1" applyFill="1" applyAlignment="1">
      <alignment vertical="top"/>
    </xf>
    <xf numFmtId="164" fontId="3" fillId="0" borderId="0" xfId="0" applyNumberFormat="1" applyFont="1" applyFill="1" applyAlignment="1">
      <alignment vertical="top"/>
    </xf>
    <xf numFmtId="165" fontId="3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vertical="top"/>
    </xf>
    <xf numFmtId="49" fontId="3" fillId="0" borderId="1" xfId="0" applyNumberFormat="1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3" borderId="0" xfId="0" applyNumberFormat="1" applyFont="1" applyFill="1" applyAlignment="1">
      <alignment vertical="top"/>
    </xf>
    <xf numFmtId="0" fontId="7" fillId="0" borderId="0" xfId="0" applyNumberFormat="1" applyFont="1" applyFill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vertical="top" wrapText="1"/>
    </xf>
    <xf numFmtId="0" fontId="2" fillId="0" borderId="0" xfId="0" applyFont="1" applyFill="1" applyBorder="1" applyAlignment="1">
      <alignment vertical="top" wrapText="1"/>
    </xf>
    <xf numFmtId="0" fontId="3" fillId="0" borderId="0" xfId="1" applyFont="1" applyFill="1" applyAlignment="1">
      <alignment horizontal="justify"/>
    </xf>
    <xf numFmtId="0" fontId="3" fillId="0" borderId="0" xfId="1" applyFont="1" applyFill="1"/>
    <xf numFmtId="164" fontId="3" fillId="0" borderId="0" xfId="1" applyNumberFormat="1" applyFont="1" applyFill="1"/>
    <xf numFmtId="0" fontId="2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top"/>
    </xf>
    <xf numFmtId="0" fontId="7" fillId="0" borderId="1" xfId="0" applyFont="1" applyFill="1" applyBorder="1" applyAlignment="1">
      <alignment horizontal="center" vertical="top" wrapText="1"/>
    </xf>
    <xf numFmtId="4" fontId="3" fillId="0" borderId="0" xfId="0" applyNumberFormat="1" applyFont="1" applyFill="1" applyAlignment="1">
      <alignment vertical="top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0" fontId="3" fillId="0" borderId="4" xfId="0" applyFont="1" applyFill="1" applyBorder="1" applyAlignment="1">
      <alignment vertical="top"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/>
    </xf>
    <xf numFmtId="49" fontId="3" fillId="0" borderId="0" xfId="0" applyNumberFormat="1" applyFont="1" applyFill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top" wrapText="1"/>
    </xf>
    <xf numFmtId="0" fontId="7" fillId="0" borderId="7" xfId="0" applyFont="1" applyFill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5" fillId="0" borderId="6" xfId="0" applyFont="1" applyFill="1" applyBorder="1" applyAlignment="1">
      <alignment horizontal="right" vertical="top" wrapText="1"/>
    </xf>
    <xf numFmtId="0" fontId="5" fillId="0" borderId="7" xfId="0" applyFont="1" applyFill="1" applyBorder="1" applyAlignment="1">
      <alignment horizontal="right" vertical="top" wrapText="1"/>
    </xf>
    <xf numFmtId="0" fontId="5" fillId="0" borderId="4" xfId="0" applyFont="1" applyFill="1" applyBorder="1" applyAlignment="1">
      <alignment horizontal="right" vertical="top" wrapText="1"/>
    </xf>
  </cellXfs>
  <cellStyles count="4">
    <cellStyle name="xl36" xfId="2"/>
    <cellStyle name="Обычный" xfId="0" builtinId="0"/>
    <cellStyle name="Обычный 2" xfId="1"/>
    <cellStyle name="Обычный 3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  <pageSetUpPr fitToPage="1"/>
  </sheetPr>
  <dimension ref="A1:T240"/>
  <sheetViews>
    <sheetView tabSelected="1" view="pageBreakPreview" zoomScaleNormal="100" zoomScaleSheetLayoutView="100" workbookViewId="0">
      <selection activeCell="G17" sqref="G17"/>
    </sheetView>
  </sheetViews>
  <sheetFormatPr defaultRowHeight="14.25" x14ac:dyDescent="0.2"/>
  <cols>
    <col min="1" max="1" width="5.28515625" style="1" customWidth="1"/>
    <col min="2" max="2" width="53.42578125" style="1" customWidth="1"/>
    <col min="3" max="3" width="14.140625" style="1" bestFit="1" customWidth="1"/>
    <col min="4" max="4" width="13.5703125" style="1" customWidth="1"/>
    <col min="5" max="11" width="12.140625" style="1" customWidth="1"/>
    <col min="12" max="12" width="13.7109375" style="1" customWidth="1"/>
    <col min="13" max="13" width="14" style="3" customWidth="1"/>
    <col min="14" max="14" width="12" style="3" customWidth="1"/>
    <col min="15" max="15" width="11.42578125" style="3" customWidth="1"/>
    <col min="16" max="16" width="11.140625" style="1" customWidth="1"/>
    <col min="17" max="19" width="12.42578125" style="1" bestFit="1" customWidth="1"/>
    <col min="20" max="16384" width="9.140625" style="1"/>
  </cols>
  <sheetData>
    <row r="1" spans="1:20" s="5" customFormat="1" ht="18" x14ac:dyDescent="0.25">
      <c r="A1" s="4"/>
      <c r="B1" s="4"/>
      <c r="C1" s="4"/>
      <c r="D1" s="4"/>
      <c r="E1" s="6"/>
      <c r="F1" s="6"/>
      <c r="H1" s="4"/>
      <c r="I1" s="6"/>
      <c r="J1" s="6" t="s">
        <v>64</v>
      </c>
      <c r="K1" s="4"/>
      <c r="L1" s="4"/>
      <c r="M1" s="7"/>
      <c r="N1" s="8"/>
      <c r="O1" s="8"/>
    </row>
    <row r="2" spans="1:20" s="5" customFormat="1" ht="18" x14ac:dyDescent="0.25">
      <c r="A2" s="4"/>
      <c r="B2" s="4"/>
      <c r="C2" s="4"/>
      <c r="D2" s="4"/>
      <c r="E2" s="6"/>
      <c r="F2" s="6"/>
      <c r="H2" s="9"/>
      <c r="I2" s="6"/>
      <c r="J2" s="6" t="s">
        <v>0</v>
      </c>
      <c r="K2" s="9"/>
      <c r="L2" s="4"/>
      <c r="M2" s="7"/>
      <c r="N2" s="8"/>
      <c r="O2" s="8"/>
    </row>
    <row r="3" spans="1:20" s="5" customFormat="1" ht="18" x14ac:dyDescent="0.25">
      <c r="A3" s="4"/>
      <c r="B3" s="4"/>
      <c r="C3" s="4"/>
      <c r="D3" s="4"/>
      <c r="E3" s="6"/>
      <c r="F3" s="6"/>
      <c r="H3" s="4"/>
      <c r="I3" s="6"/>
      <c r="J3" s="6" t="s">
        <v>54</v>
      </c>
      <c r="K3" s="4"/>
      <c r="L3" s="4"/>
      <c r="M3" s="7"/>
      <c r="N3" s="8"/>
      <c r="O3" s="8"/>
    </row>
    <row r="4" spans="1:20" s="5" customFormat="1" ht="18" x14ac:dyDescent="0.25">
      <c r="A4" s="4"/>
      <c r="B4" s="4"/>
      <c r="C4" s="4"/>
      <c r="D4" s="4"/>
      <c r="E4" s="6"/>
      <c r="F4" s="6"/>
      <c r="H4" s="4"/>
      <c r="I4" s="6"/>
      <c r="J4" s="6" t="s">
        <v>65</v>
      </c>
      <c r="K4" s="4"/>
      <c r="L4" s="4"/>
      <c r="M4" s="7"/>
      <c r="N4" s="8"/>
      <c r="O4" s="8"/>
    </row>
    <row r="5" spans="1:20" ht="15" x14ac:dyDescent="0.2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30"/>
      <c r="M5" s="2"/>
    </row>
    <row r="6" spans="1:20" ht="15" x14ac:dyDescent="0.2">
      <c r="A6" s="4" t="s">
        <v>46</v>
      </c>
      <c r="B6" s="38"/>
      <c r="C6" s="38"/>
      <c r="D6" s="38"/>
      <c r="E6" s="38"/>
      <c r="F6" s="38"/>
      <c r="G6" s="38"/>
      <c r="H6" s="38"/>
      <c r="I6" s="38"/>
      <c r="J6" s="38"/>
      <c r="K6" s="38"/>
      <c r="M6" s="1"/>
      <c r="N6" s="1"/>
      <c r="O6" s="1"/>
    </row>
    <row r="7" spans="1:20" s="4" customFormat="1" ht="15" x14ac:dyDescent="0.2">
      <c r="A7" s="65" t="s">
        <v>17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10"/>
      <c r="N7" s="11"/>
      <c r="O7" s="11"/>
    </row>
    <row r="8" spans="1:20" s="4" customFormat="1" ht="15" x14ac:dyDescent="0.2">
      <c r="A8" s="66" t="s">
        <v>55</v>
      </c>
      <c r="B8" s="66"/>
      <c r="C8" s="66"/>
      <c r="D8" s="66"/>
      <c r="E8" s="66"/>
      <c r="F8" s="66"/>
      <c r="G8" s="66"/>
      <c r="H8" s="66"/>
      <c r="I8" s="66"/>
      <c r="J8" s="66"/>
      <c r="K8" s="66"/>
      <c r="L8" s="66"/>
      <c r="M8" s="10"/>
      <c r="N8" s="11"/>
      <c r="O8" s="11"/>
    </row>
    <row r="9" spans="1:20" ht="13.5" customHeight="1" x14ac:dyDescent="0.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30"/>
      <c r="M9" s="2"/>
    </row>
    <row r="10" spans="1:20" s="4" customFormat="1" ht="99" customHeight="1" x14ac:dyDescent="0.2">
      <c r="A10" s="67" t="s">
        <v>1</v>
      </c>
      <c r="B10" s="67" t="s">
        <v>2</v>
      </c>
      <c r="C10" s="67" t="s">
        <v>3</v>
      </c>
      <c r="D10" s="70" t="s">
        <v>4</v>
      </c>
      <c r="E10" s="71"/>
      <c r="F10" s="71"/>
      <c r="G10" s="71"/>
      <c r="H10" s="71"/>
      <c r="I10" s="71"/>
      <c r="J10" s="71"/>
      <c r="K10" s="72"/>
      <c r="L10" s="68" t="s">
        <v>5</v>
      </c>
      <c r="M10" s="10"/>
      <c r="N10" s="11"/>
      <c r="O10" s="11"/>
    </row>
    <row r="11" spans="1:20" s="4" customFormat="1" ht="28.5" customHeight="1" x14ac:dyDescent="0.2">
      <c r="A11" s="67"/>
      <c r="B11" s="67"/>
      <c r="C11" s="67"/>
      <c r="D11" s="12" t="s">
        <v>6</v>
      </c>
      <c r="E11" s="47" t="s">
        <v>7</v>
      </c>
      <c r="F11" s="49" t="s">
        <v>18</v>
      </c>
      <c r="G11" s="48" t="s">
        <v>19</v>
      </c>
      <c r="H11" s="48" t="s">
        <v>20</v>
      </c>
      <c r="I11" s="47" t="s">
        <v>28</v>
      </c>
      <c r="J11" s="47" t="s">
        <v>35</v>
      </c>
      <c r="K11" s="47" t="s">
        <v>47</v>
      </c>
      <c r="L11" s="69"/>
      <c r="M11" s="10"/>
      <c r="N11" s="11"/>
      <c r="O11" s="11"/>
    </row>
    <row r="12" spans="1:20" s="14" customFormat="1" ht="10.5" x14ac:dyDescent="0.15">
      <c r="A12" s="13">
        <v>1</v>
      </c>
      <c r="B12" s="13">
        <v>2</v>
      </c>
      <c r="C12" s="13">
        <v>3</v>
      </c>
      <c r="D12" s="13">
        <v>4</v>
      </c>
      <c r="E12" s="45">
        <v>5</v>
      </c>
      <c r="F12" s="45">
        <v>6</v>
      </c>
      <c r="G12" s="45">
        <v>7</v>
      </c>
      <c r="H12" s="45">
        <v>8</v>
      </c>
      <c r="I12" s="45">
        <v>9</v>
      </c>
      <c r="J12" s="45">
        <v>9</v>
      </c>
      <c r="K12" s="45">
        <v>10</v>
      </c>
      <c r="L12" s="13">
        <v>11</v>
      </c>
      <c r="M12" s="34" t="s">
        <v>24</v>
      </c>
      <c r="N12" s="15"/>
      <c r="O12" s="15"/>
    </row>
    <row r="13" spans="1:20" s="21" customFormat="1" ht="15" x14ac:dyDescent="0.25">
      <c r="A13" s="16">
        <v>1</v>
      </c>
      <c r="B13" s="17" t="s">
        <v>8</v>
      </c>
      <c r="C13" s="18"/>
      <c r="D13" s="19">
        <f>SUM(D14:D18)-D17</f>
        <v>864034.46999999986</v>
      </c>
      <c r="E13" s="19">
        <f>E14+E15+E16+E18</f>
        <v>226833.36000000002</v>
      </c>
      <c r="F13" s="19">
        <f t="shared" ref="F13:K13" si="0">F14+F15+F16+F18</f>
        <v>240529.49000000002</v>
      </c>
      <c r="G13" s="19">
        <f t="shared" si="0"/>
        <v>110777.7</v>
      </c>
      <c r="H13" s="19">
        <f t="shared" si="0"/>
        <v>71473.48</v>
      </c>
      <c r="I13" s="19">
        <f t="shared" si="0"/>
        <v>71473.48</v>
      </c>
      <c r="J13" s="19">
        <f t="shared" si="0"/>
        <v>71473.48</v>
      </c>
      <c r="K13" s="19">
        <f t="shared" si="0"/>
        <v>71473.48</v>
      </c>
      <c r="L13" s="20"/>
      <c r="M13" s="46">
        <v>226833.36000000002</v>
      </c>
      <c r="N13" s="46">
        <v>240529.49000000002</v>
      </c>
      <c r="O13" s="46">
        <v>110777.7</v>
      </c>
      <c r="P13" s="46">
        <v>71473.48</v>
      </c>
      <c r="Q13" s="46">
        <v>71473.48</v>
      </c>
      <c r="R13" s="46">
        <v>71473.48</v>
      </c>
      <c r="S13" s="46">
        <v>71473.48</v>
      </c>
      <c r="T13" s="22"/>
    </row>
    <row r="14" spans="1:20" s="21" customFormat="1" ht="15.75" customHeight="1" x14ac:dyDescent="0.25">
      <c r="A14" s="16">
        <v>2</v>
      </c>
      <c r="B14" s="17" t="s">
        <v>9</v>
      </c>
      <c r="C14" s="18"/>
      <c r="D14" s="19">
        <f>SUM(E14:K14)</f>
        <v>0</v>
      </c>
      <c r="E14" s="19">
        <f t="shared" ref="E14:K14" si="1">E20+E104+E110+E116</f>
        <v>0</v>
      </c>
      <c r="F14" s="19">
        <f t="shared" si="1"/>
        <v>0</v>
      </c>
      <c r="G14" s="19">
        <f t="shared" si="1"/>
        <v>0</v>
      </c>
      <c r="H14" s="19">
        <f t="shared" si="1"/>
        <v>0</v>
      </c>
      <c r="I14" s="19">
        <f t="shared" si="1"/>
        <v>0</v>
      </c>
      <c r="J14" s="19">
        <f t="shared" si="1"/>
        <v>0</v>
      </c>
      <c r="K14" s="19">
        <f t="shared" si="1"/>
        <v>0</v>
      </c>
      <c r="L14" s="16"/>
      <c r="M14" s="46">
        <v>0</v>
      </c>
      <c r="N14" s="46">
        <v>0</v>
      </c>
      <c r="O14" s="46">
        <v>0</v>
      </c>
      <c r="P14" s="46">
        <v>0</v>
      </c>
      <c r="Q14" s="46">
        <v>0</v>
      </c>
      <c r="R14" s="46">
        <v>0</v>
      </c>
      <c r="S14" s="46">
        <v>0</v>
      </c>
      <c r="T14" s="22"/>
    </row>
    <row r="15" spans="1:20" s="21" customFormat="1" ht="15.75" customHeight="1" x14ac:dyDescent="0.25">
      <c r="A15" s="16">
        <v>3</v>
      </c>
      <c r="B15" s="17" t="s">
        <v>10</v>
      </c>
      <c r="C15" s="18"/>
      <c r="D15" s="19">
        <f t="shared" ref="D15:D110" si="2">SUM(E15:K15)</f>
        <v>95236.800000000017</v>
      </c>
      <c r="E15" s="19">
        <f>ROUND(E21+E105+E111+E117,2)</f>
        <v>26227.200000000001</v>
      </c>
      <c r="F15" s="19">
        <f>ROUND(F21+F105+F111+F117,2)</f>
        <v>48648.1</v>
      </c>
      <c r="G15" s="19">
        <f t="shared" ref="G15:K15" si="3">ROUND(G21+G105+G111+G117,2)</f>
        <v>4072.3</v>
      </c>
      <c r="H15" s="19">
        <f t="shared" si="3"/>
        <v>4072.3</v>
      </c>
      <c r="I15" s="19">
        <f t="shared" si="3"/>
        <v>4072.3</v>
      </c>
      <c r="J15" s="19">
        <f t="shared" si="3"/>
        <v>4072.3</v>
      </c>
      <c r="K15" s="19">
        <f t="shared" si="3"/>
        <v>4072.3</v>
      </c>
      <c r="L15" s="16"/>
      <c r="M15" s="46">
        <v>26227.200000000001</v>
      </c>
      <c r="N15" s="46">
        <v>48648.1</v>
      </c>
      <c r="O15" s="46">
        <v>4072.3</v>
      </c>
      <c r="P15" s="46">
        <v>4072.3</v>
      </c>
      <c r="Q15" s="46">
        <v>4072.3</v>
      </c>
      <c r="R15" s="46">
        <v>4072.3</v>
      </c>
      <c r="S15" s="46">
        <v>4072.3</v>
      </c>
      <c r="T15" s="22"/>
    </row>
    <row r="16" spans="1:20" s="21" customFormat="1" ht="15.75" customHeight="1" x14ac:dyDescent="0.25">
      <c r="A16" s="16">
        <v>4</v>
      </c>
      <c r="B16" s="17" t="s">
        <v>11</v>
      </c>
      <c r="C16" s="18"/>
      <c r="D16" s="19">
        <f t="shared" si="2"/>
        <v>762039.82999999984</v>
      </c>
      <c r="E16" s="19">
        <f>ROUND(E22+E106+E112+E118,2)</f>
        <v>194474.82</v>
      </c>
      <c r="F16" s="19">
        <f t="shared" ref="F16:K16" si="4">ROUND(F22+F106+F112+F118,2)</f>
        <v>191254.89</v>
      </c>
      <c r="G16" s="19">
        <f t="shared" si="4"/>
        <v>106705.4</v>
      </c>
      <c r="H16" s="19">
        <f t="shared" si="4"/>
        <v>67401.179999999993</v>
      </c>
      <c r="I16" s="19">
        <f t="shared" si="4"/>
        <v>67401.179999999993</v>
      </c>
      <c r="J16" s="19">
        <f t="shared" si="4"/>
        <v>67401.179999999993</v>
      </c>
      <c r="K16" s="19">
        <f t="shared" si="4"/>
        <v>67401.179999999993</v>
      </c>
      <c r="L16" s="16"/>
      <c r="M16" s="46">
        <v>194474.82</v>
      </c>
      <c r="N16" s="46">
        <v>191254.89</v>
      </c>
      <c r="O16" s="46">
        <v>106705.4</v>
      </c>
      <c r="P16" s="46">
        <v>67401.179999999993</v>
      </c>
      <c r="Q16" s="46">
        <v>67401.179999999993</v>
      </c>
      <c r="R16" s="46">
        <v>67401.179999999993</v>
      </c>
      <c r="S16" s="46">
        <v>67401.179999999993</v>
      </c>
      <c r="T16" s="22"/>
    </row>
    <row r="17" spans="1:20" s="21" customFormat="1" ht="30" x14ac:dyDescent="0.25">
      <c r="A17" s="16">
        <v>5</v>
      </c>
      <c r="B17" s="17" t="s">
        <v>12</v>
      </c>
      <c r="C17" s="18"/>
      <c r="D17" s="19">
        <f t="shared" si="2"/>
        <v>38600.520000000004</v>
      </c>
      <c r="E17" s="19">
        <f>E23+E107+E113+E121</f>
        <v>1454.64</v>
      </c>
      <c r="F17" s="19">
        <f t="shared" ref="F17:K17" si="5">F23+F107+F113+F121</f>
        <v>37145.880000000005</v>
      </c>
      <c r="G17" s="19">
        <f t="shared" si="5"/>
        <v>0</v>
      </c>
      <c r="H17" s="19">
        <f t="shared" si="5"/>
        <v>0</v>
      </c>
      <c r="I17" s="19">
        <f t="shared" si="5"/>
        <v>0</v>
      </c>
      <c r="J17" s="19">
        <f t="shared" si="5"/>
        <v>0</v>
      </c>
      <c r="K17" s="19">
        <f t="shared" si="5"/>
        <v>0</v>
      </c>
      <c r="L17" s="16"/>
      <c r="M17" s="46">
        <v>1454.64</v>
      </c>
      <c r="N17" s="46">
        <v>37145.880000000005</v>
      </c>
      <c r="O17" s="46">
        <v>0</v>
      </c>
      <c r="P17" s="46">
        <v>0</v>
      </c>
      <c r="Q17" s="46">
        <v>0</v>
      </c>
      <c r="R17" s="46">
        <v>0</v>
      </c>
      <c r="S17" s="46">
        <v>0</v>
      </c>
      <c r="T17" s="22"/>
    </row>
    <row r="18" spans="1:20" s="21" customFormat="1" ht="15.75" customHeight="1" x14ac:dyDescent="0.25">
      <c r="A18" s="16">
        <v>6</v>
      </c>
      <c r="B18" s="17" t="s">
        <v>13</v>
      </c>
      <c r="C18" s="18"/>
      <c r="D18" s="19">
        <f t="shared" si="2"/>
        <v>6757.84</v>
      </c>
      <c r="E18" s="19">
        <f>E24+E108+E114+E122</f>
        <v>6131.34</v>
      </c>
      <c r="F18" s="19">
        <f t="shared" ref="F18:K18" si="6">F24+F108+F114+F122</f>
        <v>626.5</v>
      </c>
      <c r="G18" s="19">
        <f t="shared" si="6"/>
        <v>0</v>
      </c>
      <c r="H18" s="19">
        <f t="shared" si="6"/>
        <v>0</v>
      </c>
      <c r="I18" s="19">
        <f t="shared" si="6"/>
        <v>0</v>
      </c>
      <c r="J18" s="19">
        <f t="shared" si="6"/>
        <v>0</v>
      </c>
      <c r="K18" s="19">
        <f t="shared" si="6"/>
        <v>0</v>
      </c>
      <c r="L18" s="16"/>
      <c r="M18" s="46">
        <v>6131.34</v>
      </c>
      <c r="N18" s="46">
        <v>626.5</v>
      </c>
      <c r="O18" s="46">
        <v>0</v>
      </c>
      <c r="P18" s="46">
        <v>0</v>
      </c>
      <c r="Q18" s="46">
        <v>0</v>
      </c>
      <c r="R18" s="46">
        <v>0</v>
      </c>
      <c r="S18" s="46">
        <v>0</v>
      </c>
      <c r="T18" s="22"/>
    </row>
    <row r="19" spans="1:20" s="21" customFormat="1" ht="120.75" customHeight="1" x14ac:dyDescent="0.25">
      <c r="A19" s="16">
        <v>7</v>
      </c>
      <c r="B19" s="17" t="s">
        <v>59</v>
      </c>
      <c r="C19" s="18" t="s">
        <v>48</v>
      </c>
      <c r="D19" s="19">
        <f>SUM(D20:D24)-D23</f>
        <v>618323.93999999994</v>
      </c>
      <c r="E19" s="19">
        <f>SUM(E20:E22,E24)</f>
        <v>193999.29999999996</v>
      </c>
      <c r="F19" s="19">
        <f t="shared" ref="F19:K19" si="7">SUM(F20:F22,F24)</f>
        <v>179801.89</v>
      </c>
      <c r="G19" s="19">
        <f t="shared" si="7"/>
        <v>80904.55</v>
      </c>
      <c r="H19" s="19">
        <f t="shared" si="7"/>
        <v>40904.550000000003</v>
      </c>
      <c r="I19" s="19">
        <f t="shared" si="7"/>
        <v>40904.550000000003</v>
      </c>
      <c r="J19" s="19">
        <f t="shared" si="7"/>
        <v>40904.550000000003</v>
      </c>
      <c r="K19" s="19">
        <f t="shared" si="7"/>
        <v>40904.550000000003</v>
      </c>
      <c r="L19" s="16" t="s">
        <v>34</v>
      </c>
      <c r="M19" s="22" t="s">
        <v>27</v>
      </c>
      <c r="N19" s="23"/>
      <c r="O19" s="23"/>
      <c r="P19" s="24"/>
    </row>
    <row r="20" spans="1:20" s="21" customFormat="1" ht="15.75" customHeight="1" x14ac:dyDescent="0.25">
      <c r="A20" s="16">
        <v>8</v>
      </c>
      <c r="B20" s="17" t="s">
        <v>9</v>
      </c>
      <c r="C20" s="16"/>
      <c r="D20" s="19">
        <f t="shared" si="2"/>
        <v>0</v>
      </c>
      <c r="E20" s="19">
        <f t="shared" ref="E20" si="8">E26+E32+E38+E44+E56+E68+E50+E62+E74+E80</f>
        <v>0</v>
      </c>
      <c r="F20" s="19">
        <f t="shared" ref="F20:F23" si="9">F26+F32+F38+F44+F56+F68+F50+F62+F74+F80+F86+F92</f>
        <v>0</v>
      </c>
      <c r="G20" s="19">
        <f t="shared" ref="G20:H20" si="10">G26+G32+G38+G44+G56+G68+G50+G62+G74+G80+G86</f>
        <v>0</v>
      </c>
      <c r="H20" s="19">
        <f t="shared" si="10"/>
        <v>0</v>
      </c>
      <c r="I20" s="19">
        <f t="shared" ref="I20:K20" si="11">I26+I32+I38+I44+I56+I68+I50+I62+I74+I80+I86</f>
        <v>0</v>
      </c>
      <c r="J20" s="19">
        <f t="shared" si="11"/>
        <v>0</v>
      </c>
      <c r="K20" s="19">
        <f t="shared" si="11"/>
        <v>0</v>
      </c>
      <c r="L20" s="16"/>
      <c r="M20" s="46">
        <f>240529.49-F13</f>
        <v>0</v>
      </c>
      <c r="N20" s="46">
        <f>626.5+702.1+1200.01</f>
        <v>2528.6099999999997</v>
      </c>
      <c r="O20" s="23"/>
      <c r="P20" s="24"/>
    </row>
    <row r="21" spans="1:20" s="21" customFormat="1" ht="15.75" customHeight="1" x14ac:dyDescent="0.25">
      <c r="A21" s="16">
        <v>9</v>
      </c>
      <c r="B21" s="17" t="s">
        <v>10</v>
      </c>
      <c r="C21" s="16"/>
      <c r="D21" s="19">
        <f t="shared" si="2"/>
        <v>66518.099999999991</v>
      </c>
      <c r="E21" s="19">
        <f>E27+E33+E39+E45+E57+E69+E51+E63+E75+E81</f>
        <v>21942.3</v>
      </c>
      <c r="F21" s="19">
        <f t="shared" si="9"/>
        <v>44575.799999999996</v>
      </c>
      <c r="G21" s="19">
        <f t="shared" ref="G21:H21" si="12">G27+G33+G39+G45+G57+G69+G51+G63+G75+G81+G87</f>
        <v>0</v>
      </c>
      <c r="H21" s="19">
        <f t="shared" si="12"/>
        <v>0</v>
      </c>
      <c r="I21" s="19">
        <f t="shared" ref="I21:K21" si="13">I27+I33+I39+I45+I57+I69+I51+I63+I75+I81+I87</f>
        <v>0</v>
      </c>
      <c r="J21" s="19">
        <f t="shared" si="13"/>
        <v>0</v>
      </c>
      <c r="K21" s="19">
        <f t="shared" si="13"/>
        <v>0</v>
      </c>
      <c r="L21" s="16"/>
      <c r="M21" s="22"/>
      <c r="N21" s="23"/>
      <c r="O21" s="23"/>
      <c r="P21" s="24"/>
    </row>
    <row r="22" spans="1:20" s="21" customFormat="1" ht="15.75" customHeight="1" x14ac:dyDescent="0.25">
      <c r="A22" s="16">
        <v>10</v>
      </c>
      <c r="B22" s="17" t="s">
        <v>11</v>
      </c>
      <c r="C22" s="16"/>
      <c r="D22" s="19">
        <f t="shared" si="2"/>
        <v>545048</v>
      </c>
      <c r="E22" s="19">
        <f>E28+E34+E40+E46+E58+E70+E52+E64+E76+E82</f>
        <v>165925.65999999997</v>
      </c>
      <c r="F22" s="19">
        <f t="shared" si="9"/>
        <v>134599.59000000003</v>
      </c>
      <c r="G22" s="19">
        <f t="shared" ref="G22:K22" si="14">G28+G34+G40+G46+G58+G70+G52+G64+G76+G82+G88</f>
        <v>80904.55</v>
      </c>
      <c r="H22" s="19">
        <f t="shared" si="14"/>
        <v>40904.550000000003</v>
      </c>
      <c r="I22" s="19">
        <f t="shared" si="14"/>
        <v>40904.550000000003</v>
      </c>
      <c r="J22" s="19">
        <f t="shared" si="14"/>
        <v>40904.550000000003</v>
      </c>
      <c r="K22" s="19">
        <f t="shared" si="14"/>
        <v>40904.550000000003</v>
      </c>
      <c r="L22" s="19"/>
      <c r="M22" s="22"/>
      <c r="N22" s="22"/>
      <c r="O22" s="22"/>
      <c r="P22" s="24"/>
    </row>
    <row r="23" spans="1:20" s="21" customFormat="1" ht="30" x14ac:dyDescent="0.25">
      <c r="A23" s="16">
        <v>11</v>
      </c>
      <c r="B23" s="17" t="s">
        <v>12</v>
      </c>
      <c r="C23" s="16"/>
      <c r="D23" s="19">
        <f t="shared" si="2"/>
        <v>38600.520000000004</v>
      </c>
      <c r="E23" s="19">
        <f>E29+E35+E41+E47+E59+E71+E53+E65</f>
        <v>1454.64</v>
      </c>
      <c r="F23" s="19">
        <f t="shared" si="9"/>
        <v>37145.880000000005</v>
      </c>
      <c r="G23" s="19">
        <f t="shared" ref="G23:K23" si="15">G29+G35+G41+G47+G59+G71+G53+G65+G77+G83+G89</f>
        <v>0</v>
      </c>
      <c r="H23" s="19">
        <f t="shared" si="15"/>
        <v>0</v>
      </c>
      <c r="I23" s="19">
        <f t="shared" si="15"/>
        <v>0</v>
      </c>
      <c r="J23" s="19">
        <f t="shared" si="15"/>
        <v>0</v>
      </c>
      <c r="K23" s="19">
        <f t="shared" si="15"/>
        <v>0</v>
      </c>
      <c r="L23" s="16"/>
      <c r="M23" s="22"/>
      <c r="N23" s="23"/>
      <c r="O23" s="23"/>
      <c r="P23" s="24"/>
    </row>
    <row r="24" spans="1:20" s="21" customFormat="1" ht="15.75" customHeight="1" x14ac:dyDescent="0.25">
      <c r="A24" s="16">
        <v>12</v>
      </c>
      <c r="B24" s="17" t="s">
        <v>13</v>
      </c>
      <c r="C24" s="16"/>
      <c r="D24" s="19">
        <f t="shared" si="2"/>
        <v>6757.84</v>
      </c>
      <c r="E24" s="19">
        <f>E30+E36+E42+E48+E60+E72+E54+E66</f>
        <v>6131.34</v>
      </c>
      <c r="F24" s="19">
        <f>F30+F36+F42+F48+F60+F72+F54+F66+F78+F84+F90+F96</f>
        <v>626.5</v>
      </c>
      <c r="G24" s="19">
        <f t="shared" ref="G24:K24" si="16">G30+G36+G42+G48+G60+G72+G54+G66+G78+G84+G90</f>
        <v>0</v>
      </c>
      <c r="H24" s="19">
        <f t="shared" si="16"/>
        <v>0</v>
      </c>
      <c r="I24" s="19">
        <f t="shared" si="16"/>
        <v>0</v>
      </c>
      <c r="J24" s="19">
        <f t="shared" si="16"/>
        <v>0</v>
      </c>
      <c r="K24" s="19">
        <f t="shared" si="16"/>
        <v>0</v>
      </c>
      <c r="L24" s="16"/>
      <c r="M24" s="22"/>
      <c r="N24" s="23"/>
      <c r="O24" s="23"/>
      <c r="P24" s="24"/>
    </row>
    <row r="25" spans="1:20" s="21" customFormat="1" ht="30" customHeight="1" x14ac:dyDescent="0.25">
      <c r="A25" s="16">
        <v>13</v>
      </c>
      <c r="B25" s="17" t="s">
        <v>39</v>
      </c>
      <c r="C25" s="17"/>
      <c r="D25" s="19">
        <f>SUM(E25:K25)</f>
        <v>417990.97199999995</v>
      </c>
      <c r="E25" s="19">
        <f>SUM(E26:E30)-E29</f>
        <v>116014.51199999999</v>
      </c>
      <c r="F25" s="19">
        <f t="shared" ref="F25:K25" si="17">SUM(F26:F30)-F29</f>
        <v>97453.71</v>
      </c>
      <c r="G25" s="19">
        <f t="shared" si="17"/>
        <v>40904.550000000003</v>
      </c>
      <c r="H25" s="19">
        <f t="shared" si="17"/>
        <v>40904.550000000003</v>
      </c>
      <c r="I25" s="19">
        <f t="shared" si="17"/>
        <v>40904.550000000003</v>
      </c>
      <c r="J25" s="19">
        <f t="shared" si="17"/>
        <v>40904.550000000003</v>
      </c>
      <c r="K25" s="19">
        <f t="shared" si="17"/>
        <v>40904.550000000003</v>
      </c>
      <c r="L25" s="16"/>
      <c r="M25" s="22"/>
      <c r="N25" s="23"/>
      <c r="O25" s="23"/>
      <c r="P25" s="24"/>
    </row>
    <row r="26" spans="1:20" s="21" customFormat="1" ht="15.75" customHeight="1" x14ac:dyDescent="0.25">
      <c r="A26" s="16">
        <v>14</v>
      </c>
      <c r="B26" s="17" t="s">
        <v>9</v>
      </c>
      <c r="C26" s="17"/>
      <c r="D26" s="19">
        <f t="shared" si="2"/>
        <v>0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  <c r="K26" s="19">
        <v>0</v>
      </c>
      <c r="L26" s="16"/>
      <c r="M26" s="22"/>
      <c r="N26" s="23"/>
      <c r="O26" s="23"/>
      <c r="P26" s="24"/>
    </row>
    <row r="27" spans="1:20" s="21" customFormat="1" ht="15.75" customHeight="1" x14ac:dyDescent="0.25">
      <c r="A27" s="16">
        <v>15</v>
      </c>
      <c r="B27" s="17" t="s">
        <v>10</v>
      </c>
      <c r="C27" s="17"/>
      <c r="D27" s="19">
        <f t="shared" si="2"/>
        <v>0</v>
      </c>
      <c r="E27" s="19">
        <v>0</v>
      </c>
      <c r="F27" s="19">
        <v>0</v>
      </c>
      <c r="G27" s="19">
        <v>0</v>
      </c>
      <c r="H27" s="19">
        <v>0</v>
      </c>
      <c r="I27" s="19">
        <v>0</v>
      </c>
      <c r="J27" s="19">
        <v>0</v>
      </c>
      <c r="K27" s="19">
        <v>0</v>
      </c>
      <c r="L27" s="16"/>
      <c r="M27" s="22"/>
      <c r="N27" s="23"/>
      <c r="O27" s="23"/>
      <c r="P27" s="24"/>
    </row>
    <row r="28" spans="1:20" s="21" customFormat="1" ht="15.75" customHeight="1" x14ac:dyDescent="0.25">
      <c r="A28" s="16">
        <v>16</v>
      </c>
      <c r="B28" s="17" t="s">
        <v>11</v>
      </c>
      <c r="C28" s="17"/>
      <c r="D28" s="19">
        <f>SUM(E28:K28)</f>
        <v>417990.97199999995</v>
      </c>
      <c r="E28" s="19">
        <f>(11928.12+152207.57+23732.27)-(E34+E40+E46+E52+E58+E64+E70+E33+E39)</f>
        <v>116014.51199999999</v>
      </c>
      <c r="F28" s="19">
        <v>97453.71</v>
      </c>
      <c r="G28" s="19">
        <f>15000+25904.55</f>
        <v>40904.550000000003</v>
      </c>
      <c r="H28" s="19">
        <f t="shared" ref="H28:K28" si="18">15000+25904.55</f>
        <v>40904.550000000003</v>
      </c>
      <c r="I28" s="19">
        <f t="shared" si="18"/>
        <v>40904.550000000003</v>
      </c>
      <c r="J28" s="19">
        <f t="shared" si="18"/>
        <v>40904.550000000003</v>
      </c>
      <c r="K28" s="19">
        <f t="shared" si="18"/>
        <v>40904.550000000003</v>
      </c>
      <c r="L28" s="16"/>
      <c r="M28" s="22"/>
      <c r="N28" s="23"/>
      <c r="O28" s="23"/>
      <c r="P28" s="24"/>
    </row>
    <row r="29" spans="1:20" s="21" customFormat="1" ht="30" customHeight="1" x14ac:dyDescent="0.25">
      <c r="A29" s="16">
        <v>17</v>
      </c>
      <c r="B29" s="17" t="s">
        <v>12</v>
      </c>
      <c r="C29" s="17"/>
      <c r="D29" s="19">
        <f t="shared" si="2"/>
        <v>0</v>
      </c>
      <c r="E29" s="19">
        <v>0</v>
      </c>
      <c r="F29" s="19">
        <v>0</v>
      </c>
      <c r="G29" s="19">
        <v>0</v>
      </c>
      <c r="H29" s="19">
        <v>0</v>
      </c>
      <c r="I29" s="19">
        <v>0</v>
      </c>
      <c r="J29" s="19">
        <v>0</v>
      </c>
      <c r="K29" s="19">
        <v>0</v>
      </c>
      <c r="L29" s="16"/>
      <c r="M29" s="22"/>
      <c r="N29" s="23"/>
      <c r="O29" s="23"/>
      <c r="P29" s="24"/>
    </row>
    <row r="30" spans="1:20" s="21" customFormat="1" ht="15.75" customHeight="1" x14ac:dyDescent="0.25">
      <c r="A30" s="16">
        <v>18</v>
      </c>
      <c r="B30" s="17" t="s">
        <v>13</v>
      </c>
      <c r="C30" s="17"/>
      <c r="D30" s="19">
        <f>SUM(E30:K30)</f>
        <v>0</v>
      </c>
      <c r="E30" s="19">
        <v>0</v>
      </c>
      <c r="F30" s="19">
        <v>0</v>
      </c>
      <c r="G30" s="19">
        <v>0</v>
      </c>
      <c r="H30" s="19">
        <v>0</v>
      </c>
      <c r="I30" s="19">
        <v>0</v>
      </c>
      <c r="J30" s="19">
        <v>0</v>
      </c>
      <c r="K30" s="19">
        <v>0</v>
      </c>
      <c r="L30" s="16"/>
      <c r="M30" s="22"/>
      <c r="N30" s="23"/>
      <c r="O30" s="23"/>
      <c r="P30" s="24"/>
    </row>
    <row r="31" spans="1:20" s="21" customFormat="1" ht="45" x14ac:dyDescent="0.25">
      <c r="A31" s="16">
        <v>19</v>
      </c>
      <c r="B31" s="25" t="s">
        <v>25</v>
      </c>
      <c r="C31" s="26"/>
      <c r="D31" s="19">
        <f>SUM(E31:J31)</f>
        <v>23633.599999999999</v>
      </c>
      <c r="E31" s="19">
        <f>SUM(E32:E36)-E35</f>
        <v>23633.599999999999</v>
      </c>
      <c r="F31" s="19">
        <f t="shared" ref="F31:K31" si="19">SUM(F32:F36)-F35</f>
        <v>0</v>
      </c>
      <c r="G31" s="19">
        <f t="shared" si="19"/>
        <v>0</v>
      </c>
      <c r="H31" s="19">
        <f t="shared" si="19"/>
        <v>0</v>
      </c>
      <c r="I31" s="19">
        <f t="shared" si="19"/>
        <v>0</v>
      </c>
      <c r="J31" s="19">
        <f t="shared" si="19"/>
        <v>0</v>
      </c>
      <c r="K31" s="19">
        <f t="shared" si="19"/>
        <v>0</v>
      </c>
      <c r="L31" s="19"/>
      <c r="M31" s="22"/>
      <c r="N31" s="23"/>
      <c r="O31" s="23"/>
      <c r="P31" s="24"/>
    </row>
    <row r="32" spans="1:20" s="21" customFormat="1" ht="18.75" customHeight="1" x14ac:dyDescent="0.25">
      <c r="A32" s="16">
        <v>20</v>
      </c>
      <c r="B32" s="25" t="s">
        <v>9</v>
      </c>
      <c r="C32" s="26"/>
      <c r="D32" s="19">
        <f t="shared" si="2"/>
        <v>0</v>
      </c>
      <c r="E32" s="19">
        <v>0</v>
      </c>
      <c r="F32" s="19">
        <v>0</v>
      </c>
      <c r="G32" s="19">
        <v>0</v>
      </c>
      <c r="H32" s="19">
        <v>0</v>
      </c>
      <c r="I32" s="19">
        <v>0</v>
      </c>
      <c r="J32" s="19">
        <v>0</v>
      </c>
      <c r="K32" s="19">
        <v>0</v>
      </c>
      <c r="L32" s="16"/>
      <c r="M32" s="22"/>
      <c r="N32" s="23"/>
      <c r="O32" s="23"/>
      <c r="P32" s="24"/>
    </row>
    <row r="33" spans="1:16" s="21" customFormat="1" ht="17.25" customHeight="1" x14ac:dyDescent="0.25">
      <c r="A33" s="16">
        <v>21</v>
      </c>
      <c r="B33" s="25" t="s">
        <v>10</v>
      </c>
      <c r="C33" s="26"/>
      <c r="D33" s="19">
        <f t="shared" si="2"/>
        <v>17576.39</v>
      </c>
      <c r="E33" s="19">
        <v>17576.39</v>
      </c>
      <c r="F33" s="19">
        <v>0</v>
      </c>
      <c r="G33" s="19">
        <v>0</v>
      </c>
      <c r="H33" s="19">
        <v>0</v>
      </c>
      <c r="I33" s="19">
        <v>0</v>
      </c>
      <c r="J33" s="19">
        <v>0</v>
      </c>
      <c r="K33" s="19">
        <v>0</v>
      </c>
      <c r="L33" s="16"/>
      <c r="M33" s="22"/>
      <c r="N33" s="23"/>
      <c r="O33" s="23"/>
      <c r="P33" s="24"/>
    </row>
    <row r="34" spans="1:16" s="21" customFormat="1" ht="15.75" customHeight="1" x14ac:dyDescent="0.25">
      <c r="A34" s="16">
        <v>22</v>
      </c>
      <c r="B34" s="25" t="s">
        <v>11</v>
      </c>
      <c r="C34" s="26"/>
      <c r="D34" s="19">
        <f t="shared" si="2"/>
        <v>1165.21</v>
      </c>
      <c r="E34" s="19">
        <v>1165.21</v>
      </c>
      <c r="F34" s="19">
        <v>0</v>
      </c>
      <c r="G34" s="19">
        <v>0</v>
      </c>
      <c r="H34" s="19">
        <v>0</v>
      </c>
      <c r="I34" s="19">
        <v>0</v>
      </c>
      <c r="J34" s="19">
        <v>0</v>
      </c>
      <c r="K34" s="19">
        <v>0</v>
      </c>
      <c r="L34" s="16"/>
      <c r="M34" s="22"/>
      <c r="N34" s="23"/>
      <c r="O34" s="23"/>
      <c r="P34" s="24"/>
    </row>
    <row r="35" spans="1:16" s="21" customFormat="1" ht="30" customHeight="1" x14ac:dyDescent="0.25">
      <c r="A35" s="16">
        <v>23</v>
      </c>
      <c r="B35" s="32" t="s">
        <v>12</v>
      </c>
      <c r="C35" s="26"/>
      <c r="D35" s="19">
        <f t="shared" si="2"/>
        <v>1165.21</v>
      </c>
      <c r="E35" s="19">
        <v>1165.21</v>
      </c>
      <c r="F35" s="19">
        <v>0</v>
      </c>
      <c r="G35" s="19">
        <v>0</v>
      </c>
      <c r="H35" s="19">
        <v>0</v>
      </c>
      <c r="I35" s="19">
        <v>0</v>
      </c>
      <c r="J35" s="19">
        <v>0</v>
      </c>
      <c r="K35" s="19">
        <v>0</v>
      </c>
      <c r="L35" s="16"/>
      <c r="M35" s="22"/>
      <c r="N35" s="23"/>
      <c r="O35" s="23"/>
      <c r="P35" s="24"/>
    </row>
    <row r="36" spans="1:16" s="21" customFormat="1" ht="15.75" customHeight="1" x14ac:dyDescent="0.25">
      <c r="A36" s="16">
        <v>24</v>
      </c>
      <c r="B36" s="25" t="s">
        <v>13</v>
      </c>
      <c r="C36" s="25"/>
      <c r="D36" s="19">
        <f t="shared" si="2"/>
        <v>4892</v>
      </c>
      <c r="E36" s="19">
        <v>4892</v>
      </c>
      <c r="F36" s="19">
        <v>0</v>
      </c>
      <c r="G36" s="19">
        <v>0</v>
      </c>
      <c r="H36" s="19">
        <v>0</v>
      </c>
      <c r="I36" s="19">
        <v>0</v>
      </c>
      <c r="J36" s="19">
        <v>0</v>
      </c>
      <c r="K36" s="19">
        <v>0</v>
      </c>
      <c r="L36" s="16"/>
      <c r="M36" s="22"/>
      <c r="N36" s="23"/>
      <c r="O36" s="23"/>
      <c r="P36" s="24"/>
    </row>
    <row r="37" spans="1:16" s="21" customFormat="1" ht="45" x14ac:dyDescent="0.25">
      <c r="A37" s="16">
        <v>25</v>
      </c>
      <c r="B37" s="25" t="s">
        <v>26</v>
      </c>
      <c r="C37" s="26"/>
      <c r="D37" s="19">
        <f>SUM(E37:H37)</f>
        <v>5894.68</v>
      </c>
      <c r="E37" s="19">
        <f>SUM(E38:E42)-E41</f>
        <v>5894.68</v>
      </c>
      <c r="F37" s="19">
        <f t="shared" ref="F37:K37" si="20">SUM(F38:F42)-F41</f>
        <v>0</v>
      </c>
      <c r="G37" s="19">
        <f t="shared" si="20"/>
        <v>0</v>
      </c>
      <c r="H37" s="19">
        <f t="shared" si="20"/>
        <v>0</v>
      </c>
      <c r="I37" s="19">
        <f t="shared" si="20"/>
        <v>0</v>
      </c>
      <c r="J37" s="19">
        <f t="shared" si="20"/>
        <v>0</v>
      </c>
      <c r="K37" s="19">
        <f t="shared" si="20"/>
        <v>0</v>
      </c>
      <c r="L37" s="19"/>
      <c r="M37" s="22"/>
      <c r="N37" s="23"/>
      <c r="O37" s="23"/>
      <c r="P37" s="24"/>
    </row>
    <row r="38" spans="1:16" s="21" customFormat="1" ht="18.75" customHeight="1" x14ac:dyDescent="0.25">
      <c r="A38" s="16">
        <v>26</v>
      </c>
      <c r="B38" s="25" t="s">
        <v>9</v>
      </c>
      <c r="C38" s="26"/>
      <c r="D38" s="19">
        <f t="shared" si="2"/>
        <v>0</v>
      </c>
      <c r="E38" s="19">
        <v>0</v>
      </c>
      <c r="F38" s="19">
        <v>0</v>
      </c>
      <c r="G38" s="19">
        <v>0</v>
      </c>
      <c r="H38" s="19">
        <v>0</v>
      </c>
      <c r="I38" s="19">
        <v>0</v>
      </c>
      <c r="J38" s="19">
        <v>0</v>
      </c>
      <c r="K38" s="19">
        <v>0</v>
      </c>
      <c r="L38" s="16"/>
      <c r="M38" s="22"/>
      <c r="N38" s="23"/>
      <c r="O38" s="23"/>
      <c r="P38" s="24"/>
    </row>
    <row r="39" spans="1:16" s="21" customFormat="1" ht="17.25" customHeight="1" x14ac:dyDescent="0.25">
      <c r="A39" s="16">
        <v>27</v>
      </c>
      <c r="B39" s="25" t="s">
        <v>10</v>
      </c>
      <c r="C39" s="26"/>
      <c r="D39" s="19">
        <f t="shared" si="2"/>
        <v>4365.91</v>
      </c>
      <c r="E39" s="19">
        <v>4365.91</v>
      </c>
      <c r="F39" s="19">
        <v>0</v>
      </c>
      <c r="G39" s="19">
        <v>0</v>
      </c>
      <c r="H39" s="19">
        <v>0</v>
      </c>
      <c r="I39" s="19">
        <v>0</v>
      </c>
      <c r="J39" s="19">
        <v>0</v>
      </c>
      <c r="K39" s="19">
        <v>0</v>
      </c>
      <c r="L39" s="16"/>
      <c r="M39" s="22"/>
      <c r="N39" s="23"/>
      <c r="O39" s="23"/>
      <c r="P39" s="24"/>
    </row>
    <row r="40" spans="1:16" s="21" customFormat="1" ht="15.75" customHeight="1" x14ac:dyDescent="0.25">
      <c r="A40" s="16">
        <v>28</v>
      </c>
      <c r="B40" s="25" t="s">
        <v>11</v>
      </c>
      <c r="C40" s="26"/>
      <c r="D40" s="19">
        <f t="shared" si="2"/>
        <v>289.43</v>
      </c>
      <c r="E40" s="19">
        <v>289.43</v>
      </c>
      <c r="F40" s="19">
        <v>0</v>
      </c>
      <c r="G40" s="19">
        <v>0</v>
      </c>
      <c r="H40" s="19">
        <v>0</v>
      </c>
      <c r="I40" s="19">
        <v>0</v>
      </c>
      <c r="J40" s="19">
        <v>0</v>
      </c>
      <c r="K40" s="19">
        <v>0</v>
      </c>
      <c r="L40" s="16"/>
      <c r="M40" s="22"/>
      <c r="N40" s="23"/>
      <c r="O40" s="23"/>
      <c r="P40" s="24"/>
    </row>
    <row r="41" spans="1:16" s="21" customFormat="1" ht="30" customHeight="1" x14ac:dyDescent="0.25">
      <c r="A41" s="16">
        <v>29</v>
      </c>
      <c r="B41" s="17" t="s">
        <v>12</v>
      </c>
      <c r="C41" s="26"/>
      <c r="D41" s="19">
        <f t="shared" si="2"/>
        <v>289.43</v>
      </c>
      <c r="E41" s="19">
        <v>289.43</v>
      </c>
      <c r="F41" s="19">
        <v>0</v>
      </c>
      <c r="G41" s="19">
        <v>0</v>
      </c>
      <c r="H41" s="19">
        <v>0</v>
      </c>
      <c r="I41" s="19">
        <v>0</v>
      </c>
      <c r="J41" s="19">
        <v>0</v>
      </c>
      <c r="K41" s="19">
        <v>0</v>
      </c>
      <c r="L41" s="16"/>
      <c r="M41" s="22"/>
      <c r="N41" s="23"/>
      <c r="O41" s="23"/>
      <c r="P41" s="24"/>
    </row>
    <row r="42" spans="1:16" s="21" customFormat="1" ht="15.75" customHeight="1" x14ac:dyDescent="0.25">
      <c r="A42" s="16">
        <v>30</v>
      </c>
      <c r="B42" s="25" t="s">
        <v>13</v>
      </c>
      <c r="C42" s="25"/>
      <c r="D42" s="19">
        <f t="shared" si="2"/>
        <v>1239.3399999999999</v>
      </c>
      <c r="E42" s="19">
        <v>1239.3399999999999</v>
      </c>
      <c r="F42" s="19">
        <v>0</v>
      </c>
      <c r="G42" s="19">
        <v>0</v>
      </c>
      <c r="H42" s="19">
        <v>0</v>
      </c>
      <c r="I42" s="19">
        <v>0</v>
      </c>
      <c r="J42" s="19">
        <v>0</v>
      </c>
      <c r="K42" s="19">
        <v>0</v>
      </c>
      <c r="L42" s="16"/>
      <c r="M42" s="22"/>
      <c r="N42" s="23"/>
      <c r="O42" s="23"/>
      <c r="P42" s="24"/>
    </row>
    <row r="43" spans="1:16" s="21" customFormat="1" ht="30" x14ac:dyDescent="0.25">
      <c r="A43" s="16">
        <v>31</v>
      </c>
      <c r="B43" s="17" t="s">
        <v>36</v>
      </c>
      <c r="C43" s="16"/>
      <c r="D43" s="19">
        <f>SUM(E43:H43)</f>
        <v>36537.807999999997</v>
      </c>
      <c r="E43" s="19">
        <f>SUM(E44:E48)-E47</f>
        <v>36537.807999999997</v>
      </c>
      <c r="F43" s="19">
        <f t="shared" ref="F43:K43" si="21">SUM(F44:F48)</f>
        <v>0</v>
      </c>
      <c r="G43" s="19">
        <f t="shared" si="21"/>
        <v>0</v>
      </c>
      <c r="H43" s="19">
        <f t="shared" si="21"/>
        <v>0</v>
      </c>
      <c r="I43" s="19">
        <f t="shared" si="21"/>
        <v>0</v>
      </c>
      <c r="J43" s="19">
        <f t="shared" si="21"/>
        <v>0</v>
      </c>
      <c r="K43" s="19">
        <f t="shared" si="21"/>
        <v>0</v>
      </c>
      <c r="L43" s="16"/>
      <c r="M43" s="22"/>
      <c r="N43" s="23"/>
      <c r="O43" s="23"/>
      <c r="P43" s="24"/>
    </row>
    <row r="44" spans="1:16" s="21" customFormat="1" ht="15.75" customHeight="1" x14ac:dyDescent="0.25">
      <c r="A44" s="16">
        <v>32</v>
      </c>
      <c r="B44" s="17" t="s">
        <v>9</v>
      </c>
      <c r="C44" s="16"/>
      <c r="D44" s="19">
        <f t="shared" si="2"/>
        <v>0</v>
      </c>
      <c r="E44" s="19">
        <v>0</v>
      </c>
      <c r="F44" s="19">
        <v>0</v>
      </c>
      <c r="G44" s="19">
        <v>0</v>
      </c>
      <c r="H44" s="19">
        <v>0</v>
      </c>
      <c r="I44" s="19">
        <v>0</v>
      </c>
      <c r="J44" s="19">
        <v>0</v>
      </c>
      <c r="K44" s="19">
        <v>0</v>
      </c>
      <c r="L44" s="16"/>
      <c r="M44" s="22"/>
      <c r="N44" s="23"/>
      <c r="O44" s="23"/>
      <c r="P44" s="24"/>
    </row>
    <row r="45" spans="1:16" s="21" customFormat="1" ht="15.75" customHeight="1" x14ac:dyDescent="0.25">
      <c r="A45" s="16">
        <v>33</v>
      </c>
      <c r="B45" s="17" t="s">
        <v>10</v>
      </c>
      <c r="C45" s="16"/>
      <c r="D45" s="19">
        <f t="shared" si="2"/>
        <v>0</v>
      </c>
      <c r="E45" s="19">
        <v>0</v>
      </c>
      <c r="F45" s="19">
        <v>0</v>
      </c>
      <c r="G45" s="19">
        <v>0</v>
      </c>
      <c r="H45" s="19">
        <v>0</v>
      </c>
      <c r="I45" s="19">
        <v>0</v>
      </c>
      <c r="J45" s="19">
        <v>0</v>
      </c>
      <c r="K45" s="19">
        <v>0</v>
      </c>
      <c r="L45" s="16"/>
      <c r="M45" s="22"/>
      <c r="N45" s="23"/>
      <c r="O45" s="23"/>
      <c r="P45" s="24"/>
    </row>
    <row r="46" spans="1:16" s="21" customFormat="1" ht="15.75" customHeight="1" x14ac:dyDescent="0.25">
      <c r="A46" s="16">
        <v>34</v>
      </c>
      <c r="B46" s="17" t="s">
        <v>11</v>
      </c>
      <c r="C46" s="16"/>
      <c r="D46" s="19">
        <f t="shared" si="2"/>
        <v>36537.807999999997</v>
      </c>
      <c r="E46" s="19">
        <v>36537.807999999997</v>
      </c>
      <c r="F46" s="19">
        <v>0</v>
      </c>
      <c r="G46" s="19">
        <v>0</v>
      </c>
      <c r="H46" s="19">
        <v>0</v>
      </c>
      <c r="I46" s="19">
        <v>0</v>
      </c>
      <c r="J46" s="19">
        <v>0</v>
      </c>
      <c r="K46" s="19">
        <v>0</v>
      </c>
      <c r="L46" s="16"/>
      <c r="M46" s="22"/>
      <c r="N46" s="23"/>
      <c r="O46" s="23"/>
      <c r="P46" s="24"/>
    </row>
    <row r="47" spans="1:16" s="21" customFormat="1" ht="30" customHeight="1" x14ac:dyDescent="0.25">
      <c r="A47" s="16">
        <v>35</v>
      </c>
      <c r="B47" s="17" t="s">
        <v>12</v>
      </c>
      <c r="C47" s="17"/>
      <c r="D47" s="19">
        <f t="shared" si="2"/>
        <v>0</v>
      </c>
      <c r="E47" s="19">
        <v>0</v>
      </c>
      <c r="F47" s="19">
        <v>0</v>
      </c>
      <c r="G47" s="19">
        <v>0</v>
      </c>
      <c r="H47" s="19">
        <v>0</v>
      </c>
      <c r="I47" s="19">
        <v>0</v>
      </c>
      <c r="J47" s="19">
        <v>0</v>
      </c>
      <c r="K47" s="19">
        <v>0</v>
      </c>
      <c r="L47" s="16"/>
      <c r="M47" s="22"/>
      <c r="N47" s="23"/>
      <c r="O47" s="23"/>
      <c r="P47" s="24"/>
    </row>
    <row r="48" spans="1:16" s="21" customFormat="1" ht="15.75" customHeight="1" x14ac:dyDescent="0.25">
      <c r="A48" s="16">
        <v>36</v>
      </c>
      <c r="B48" s="17" t="s">
        <v>13</v>
      </c>
      <c r="C48" s="16"/>
      <c r="D48" s="19">
        <f t="shared" si="2"/>
        <v>0</v>
      </c>
      <c r="E48" s="19">
        <v>0</v>
      </c>
      <c r="F48" s="19">
        <v>0</v>
      </c>
      <c r="G48" s="19">
        <v>0</v>
      </c>
      <c r="H48" s="19">
        <v>0</v>
      </c>
      <c r="I48" s="19">
        <v>0</v>
      </c>
      <c r="J48" s="19">
        <v>0</v>
      </c>
      <c r="K48" s="19">
        <v>0</v>
      </c>
      <c r="L48" s="16"/>
      <c r="M48" s="22"/>
      <c r="N48" s="23"/>
      <c r="O48" s="23"/>
      <c r="P48" s="24"/>
    </row>
    <row r="49" spans="1:16" s="21" customFormat="1" ht="60" customHeight="1" x14ac:dyDescent="0.25">
      <c r="A49" s="16">
        <v>37</v>
      </c>
      <c r="B49" s="36" t="s">
        <v>37</v>
      </c>
      <c r="C49" s="18"/>
      <c r="D49" s="19">
        <f>SUM(D50:D54)</f>
        <v>0</v>
      </c>
      <c r="E49" s="19">
        <f t="shared" ref="E49:K49" si="22">SUM(E50:E54)-E53</f>
        <v>0</v>
      </c>
      <c r="F49" s="19">
        <f t="shared" si="22"/>
        <v>0</v>
      </c>
      <c r="G49" s="19">
        <f t="shared" si="22"/>
        <v>0</v>
      </c>
      <c r="H49" s="19">
        <f t="shared" si="22"/>
        <v>0</v>
      </c>
      <c r="I49" s="19">
        <f t="shared" si="22"/>
        <v>0</v>
      </c>
      <c r="J49" s="19">
        <f t="shared" si="22"/>
        <v>0</v>
      </c>
      <c r="K49" s="19">
        <f t="shared" si="22"/>
        <v>0</v>
      </c>
      <c r="L49" s="16"/>
      <c r="M49" s="22"/>
      <c r="N49" s="23"/>
      <c r="O49" s="23"/>
      <c r="P49" s="24"/>
    </row>
    <row r="50" spans="1:16" s="21" customFormat="1" ht="15.75" customHeight="1" x14ac:dyDescent="0.25">
      <c r="A50" s="16">
        <v>38</v>
      </c>
      <c r="B50" s="36" t="s">
        <v>9</v>
      </c>
      <c r="C50" s="16"/>
      <c r="D50" s="19">
        <f t="shared" si="2"/>
        <v>0</v>
      </c>
      <c r="E50" s="19">
        <v>0</v>
      </c>
      <c r="F50" s="19">
        <v>0</v>
      </c>
      <c r="G50" s="19">
        <v>0</v>
      </c>
      <c r="H50" s="19">
        <v>0</v>
      </c>
      <c r="I50" s="19">
        <v>0</v>
      </c>
      <c r="J50" s="19">
        <v>0</v>
      </c>
      <c r="K50" s="19">
        <v>0</v>
      </c>
      <c r="L50" s="16"/>
      <c r="M50" s="22"/>
      <c r="N50" s="23"/>
      <c r="O50" s="23"/>
      <c r="P50" s="24"/>
    </row>
    <row r="51" spans="1:16" s="21" customFormat="1" ht="15.75" customHeight="1" x14ac:dyDescent="0.25">
      <c r="A51" s="16">
        <v>39</v>
      </c>
      <c r="B51" s="36" t="s">
        <v>10</v>
      </c>
      <c r="C51" s="16"/>
      <c r="D51" s="19">
        <f t="shared" si="2"/>
        <v>0</v>
      </c>
      <c r="E51" s="19">
        <v>0</v>
      </c>
      <c r="F51" s="19">
        <v>0</v>
      </c>
      <c r="G51" s="19">
        <v>0</v>
      </c>
      <c r="H51" s="19">
        <v>0</v>
      </c>
      <c r="I51" s="19">
        <v>0</v>
      </c>
      <c r="J51" s="19">
        <v>0</v>
      </c>
      <c r="K51" s="19">
        <v>0</v>
      </c>
      <c r="L51" s="16"/>
      <c r="M51" s="22"/>
      <c r="N51" s="23"/>
      <c r="O51" s="23"/>
      <c r="P51" s="24"/>
    </row>
    <row r="52" spans="1:16" s="21" customFormat="1" ht="15.75" customHeight="1" x14ac:dyDescent="0.25">
      <c r="A52" s="16">
        <v>40</v>
      </c>
      <c r="B52" s="36" t="s">
        <v>11</v>
      </c>
      <c r="C52" s="16"/>
      <c r="D52" s="19">
        <f t="shared" si="2"/>
        <v>0</v>
      </c>
      <c r="E52" s="19">
        <v>0</v>
      </c>
      <c r="F52" s="19">
        <v>0</v>
      </c>
      <c r="G52" s="19">
        <v>0</v>
      </c>
      <c r="H52" s="19">
        <v>0</v>
      </c>
      <c r="I52" s="19">
        <v>0</v>
      </c>
      <c r="J52" s="19">
        <v>0</v>
      </c>
      <c r="K52" s="19">
        <v>0</v>
      </c>
      <c r="L52" s="16"/>
      <c r="M52" s="22"/>
      <c r="N52" s="23"/>
      <c r="O52" s="23"/>
      <c r="P52" s="24"/>
    </row>
    <row r="53" spans="1:16" s="21" customFormat="1" ht="31.5" customHeight="1" x14ac:dyDescent="0.25">
      <c r="A53" s="16">
        <v>41</v>
      </c>
      <c r="B53" s="36" t="s">
        <v>12</v>
      </c>
      <c r="C53" s="36"/>
      <c r="D53" s="19">
        <f t="shared" si="2"/>
        <v>0</v>
      </c>
      <c r="E53" s="19">
        <v>0</v>
      </c>
      <c r="F53" s="19">
        <v>0</v>
      </c>
      <c r="G53" s="19">
        <v>0</v>
      </c>
      <c r="H53" s="19">
        <v>0</v>
      </c>
      <c r="I53" s="19">
        <v>0</v>
      </c>
      <c r="J53" s="19">
        <v>0</v>
      </c>
      <c r="K53" s="19">
        <v>0</v>
      </c>
      <c r="L53" s="16"/>
      <c r="M53" s="22"/>
      <c r="N53" s="23"/>
      <c r="O53" s="23"/>
      <c r="P53" s="24"/>
    </row>
    <row r="54" spans="1:16" s="21" customFormat="1" ht="15.75" customHeight="1" x14ac:dyDescent="0.25">
      <c r="A54" s="16">
        <v>42</v>
      </c>
      <c r="B54" s="36" t="s">
        <v>13</v>
      </c>
      <c r="C54" s="16"/>
      <c r="D54" s="19">
        <f t="shared" si="2"/>
        <v>0</v>
      </c>
      <c r="E54" s="19">
        <v>0</v>
      </c>
      <c r="F54" s="19">
        <v>0</v>
      </c>
      <c r="G54" s="19">
        <v>0</v>
      </c>
      <c r="H54" s="19">
        <v>0</v>
      </c>
      <c r="I54" s="19">
        <v>0</v>
      </c>
      <c r="J54" s="19">
        <v>0</v>
      </c>
      <c r="K54" s="19">
        <v>0</v>
      </c>
      <c r="L54" s="16"/>
      <c r="M54" s="22"/>
      <c r="N54" s="23"/>
      <c r="O54" s="23"/>
      <c r="P54" s="24"/>
    </row>
    <row r="55" spans="1:16" s="21" customFormat="1" ht="75" x14ac:dyDescent="0.25">
      <c r="A55" s="16">
        <v>43</v>
      </c>
      <c r="B55" s="17" t="s">
        <v>57</v>
      </c>
      <c r="C55" s="18"/>
      <c r="D55" s="19">
        <f>SUM(D56:D60)</f>
        <v>1802.9</v>
      </c>
      <c r="E55" s="19">
        <f t="shared" ref="E55:K55" si="23">SUM(E56:E60)-E59</f>
        <v>1802.9</v>
      </c>
      <c r="F55" s="19">
        <f t="shared" si="23"/>
        <v>0</v>
      </c>
      <c r="G55" s="19">
        <f t="shared" si="23"/>
        <v>0</v>
      </c>
      <c r="H55" s="19">
        <f t="shared" si="23"/>
        <v>0</v>
      </c>
      <c r="I55" s="19">
        <f t="shared" si="23"/>
        <v>0</v>
      </c>
      <c r="J55" s="19">
        <f t="shared" si="23"/>
        <v>0</v>
      </c>
      <c r="K55" s="19">
        <f t="shared" si="23"/>
        <v>0</v>
      </c>
      <c r="L55" s="16"/>
      <c r="M55" s="22"/>
      <c r="N55" s="23"/>
      <c r="O55" s="23"/>
      <c r="P55" s="24"/>
    </row>
    <row r="56" spans="1:16" s="21" customFormat="1" ht="15.75" customHeight="1" x14ac:dyDescent="0.25">
      <c r="A56" s="16">
        <v>44</v>
      </c>
      <c r="B56" s="17" t="s">
        <v>9</v>
      </c>
      <c r="C56" s="16"/>
      <c r="D56" s="19">
        <f t="shared" si="2"/>
        <v>0</v>
      </c>
      <c r="E56" s="19">
        <v>0</v>
      </c>
      <c r="F56" s="19">
        <v>0</v>
      </c>
      <c r="G56" s="19">
        <v>0</v>
      </c>
      <c r="H56" s="19">
        <v>0</v>
      </c>
      <c r="I56" s="19">
        <v>0</v>
      </c>
      <c r="J56" s="19">
        <v>0</v>
      </c>
      <c r="K56" s="19">
        <v>0</v>
      </c>
      <c r="L56" s="16"/>
      <c r="M56" s="22"/>
      <c r="N56" s="23"/>
      <c r="O56" s="23"/>
      <c r="P56" s="24"/>
    </row>
    <row r="57" spans="1:16" s="21" customFormat="1" ht="15.75" customHeight="1" x14ac:dyDescent="0.25">
      <c r="A57" s="16">
        <v>45</v>
      </c>
      <c r="B57" s="17" t="s">
        <v>10</v>
      </c>
      <c r="C57" s="16"/>
      <c r="D57" s="19">
        <f t="shared" si="2"/>
        <v>0</v>
      </c>
      <c r="E57" s="19">
        <v>0</v>
      </c>
      <c r="F57" s="19">
        <v>0</v>
      </c>
      <c r="G57" s="19">
        <v>0</v>
      </c>
      <c r="H57" s="19">
        <v>0</v>
      </c>
      <c r="I57" s="19">
        <v>0</v>
      </c>
      <c r="J57" s="19">
        <v>0</v>
      </c>
      <c r="K57" s="19">
        <v>0</v>
      </c>
      <c r="L57" s="16"/>
      <c r="M57" s="22"/>
      <c r="N57" s="23"/>
      <c r="O57" s="23"/>
      <c r="P57" s="24"/>
    </row>
    <row r="58" spans="1:16" s="21" customFormat="1" ht="15.75" customHeight="1" x14ac:dyDescent="0.25">
      <c r="A58" s="16">
        <v>46</v>
      </c>
      <c r="B58" s="17" t="s">
        <v>11</v>
      </c>
      <c r="C58" s="16"/>
      <c r="D58" s="19">
        <f t="shared" si="2"/>
        <v>1802.9</v>
      </c>
      <c r="E58" s="19">
        <v>1802.9</v>
      </c>
      <c r="F58" s="19">
        <v>0</v>
      </c>
      <c r="G58" s="19">
        <v>0</v>
      </c>
      <c r="H58" s="19">
        <v>0</v>
      </c>
      <c r="I58" s="19">
        <v>0</v>
      </c>
      <c r="J58" s="19">
        <v>0</v>
      </c>
      <c r="K58" s="19">
        <v>0</v>
      </c>
      <c r="L58" s="16"/>
      <c r="M58" s="22"/>
      <c r="N58" s="23"/>
      <c r="O58" s="23"/>
      <c r="P58" s="24"/>
    </row>
    <row r="59" spans="1:16" s="21" customFormat="1" ht="30" customHeight="1" x14ac:dyDescent="0.25">
      <c r="A59" s="16">
        <v>47</v>
      </c>
      <c r="B59" s="17" t="s">
        <v>12</v>
      </c>
      <c r="C59" s="17"/>
      <c r="D59" s="19">
        <f t="shared" si="2"/>
        <v>0</v>
      </c>
      <c r="E59" s="19">
        <v>0</v>
      </c>
      <c r="F59" s="19">
        <v>0</v>
      </c>
      <c r="G59" s="19">
        <v>0</v>
      </c>
      <c r="H59" s="19">
        <v>0</v>
      </c>
      <c r="I59" s="19">
        <v>0</v>
      </c>
      <c r="J59" s="19">
        <v>0</v>
      </c>
      <c r="K59" s="19">
        <v>0</v>
      </c>
      <c r="L59" s="16"/>
      <c r="M59" s="22"/>
      <c r="N59" s="23"/>
      <c r="O59" s="23"/>
      <c r="P59" s="24"/>
    </row>
    <row r="60" spans="1:16" s="21" customFormat="1" ht="15.75" customHeight="1" x14ac:dyDescent="0.25">
      <c r="A60" s="16">
        <v>48</v>
      </c>
      <c r="B60" s="17" t="s">
        <v>13</v>
      </c>
      <c r="C60" s="16"/>
      <c r="D60" s="19">
        <f t="shared" si="2"/>
        <v>0</v>
      </c>
      <c r="E60" s="19">
        <v>0</v>
      </c>
      <c r="F60" s="19">
        <v>0</v>
      </c>
      <c r="G60" s="19">
        <v>0</v>
      </c>
      <c r="H60" s="19">
        <v>0</v>
      </c>
      <c r="I60" s="19">
        <v>0</v>
      </c>
      <c r="J60" s="19">
        <v>0</v>
      </c>
      <c r="K60" s="19">
        <v>0</v>
      </c>
      <c r="L60" s="16"/>
      <c r="M60" s="22"/>
      <c r="N60" s="23"/>
      <c r="O60" s="23"/>
      <c r="P60" s="24"/>
    </row>
    <row r="61" spans="1:16" s="21" customFormat="1" ht="45.75" customHeight="1" x14ac:dyDescent="0.25">
      <c r="A61" s="16">
        <v>49</v>
      </c>
      <c r="B61" s="17" t="s">
        <v>60</v>
      </c>
      <c r="C61" s="18"/>
      <c r="D61" s="19">
        <f t="shared" ref="D61:K61" si="24">D62+D63+D64+D66</f>
        <v>8879</v>
      </c>
      <c r="E61" s="19">
        <f t="shared" si="24"/>
        <v>8879</v>
      </c>
      <c r="F61" s="19">
        <f t="shared" si="24"/>
        <v>0</v>
      </c>
      <c r="G61" s="19">
        <f t="shared" si="24"/>
        <v>0</v>
      </c>
      <c r="H61" s="19">
        <f t="shared" si="24"/>
        <v>0</v>
      </c>
      <c r="I61" s="19">
        <f t="shared" si="24"/>
        <v>0</v>
      </c>
      <c r="J61" s="19">
        <f t="shared" si="24"/>
        <v>0</v>
      </c>
      <c r="K61" s="19">
        <f t="shared" si="24"/>
        <v>0</v>
      </c>
      <c r="L61" s="16"/>
      <c r="M61" s="22" t="s">
        <v>23</v>
      </c>
      <c r="N61" s="23"/>
      <c r="O61" s="23"/>
      <c r="P61" s="24"/>
    </row>
    <row r="62" spans="1:16" s="21" customFormat="1" ht="15.75" customHeight="1" x14ac:dyDescent="0.25">
      <c r="A62" s="16">
        <v>50</v>
      </c>
      <c r="B62" s="17" t="s">
        <v>9</v>
      </c>
      <c r="C62" s="16"/>
      <c r="D62" s="19">
        <f t="shared" si="2"/>
        <v>0</v>
      </c>
      <c r="E62" s="19">
        <v>0</v>
      </c>
      <c r="F62" s="19">
        <v>0</v>
      </c>
      <c r="G62" s="19">
        <v>0</v>
      </c>
      <c r="H62" s="19">
        <v>0</v>
      </c>
      <c r="I62" s="19">
        <v>0</v>
      </c>
      <c r="J62" s="19">
        <v>0</v>
      </c>
      <c r="K62" s="19">
        <v>0</v>
      </c>
      <c r="L62" s="16"/>
      <c r="M62" s="22"/>
      <c r="N62" s="23"/>
      <c r="O62" s="23"/>
      <c r="P62" s="24"/>
    </row>
    <row r="63" spans="1:16" s="21" customFormat="1" ht="15.75" customHeight="1" x14ac:dyDescent="0.25">
      <c r="A63" s="16">
        <v>51</v>
      </c>
      <c r="B63" s="17" t="s">
        <v>10</v>
      </c>
      <c r="C63" s="16"/>
      <c r="D63" s="19">
        <f t="shared" si="2"/>
        <v>0</v>
      </c>
      <c r="E63" s="19">
        <v>0</v>
      </c>
      <c r="F63" s="19">
        <v>0</v>
      </c>
      <c r="G63" s="19">
        <v>0</v>
      </c>
      <c r="H63" s="19">
        <v>0</v>
      </c>
      <c r="I63" s="19">
        <v>0</v>
      </c>
      <c r="J63" s="19">
        <v>0</v>
      </c>
      <c r="K63" s="19">
        <v>0</v>
      </c>
      <c r="L63" s="16"/>
      <c r="M63" s="22"/>
      <c r="N63" s="23"/>
      <c r="O63" s="23"/>
      <c r="P63" s="24"/>
    </row>
    <row r="64" spans="1:16" s="21" customFormat="1" ht="15.75" customHeight="1" x14ac:dyDescent="0.25">
      <c r="A64" s="16">
        <v>52</v>
      </c>
      <c r="B64" s="17" t="s">
        <v>11</v>
      </c>
      <c r="C64" s="18"/>
      <c r="D64" s="19">
        <f t="shared" si="2"/>
        <v>8879</v>
      </c>
      <c r="E64" s="19">
        <f>429+8450</f>
        <v>8879</v>
      </c>
      <c r="F64" s="19">
        <v>0</v>
      </c>
      <c r="G64" s="19">
        <v>0</v>
      </c>
      <c r="H64" s="19">
        <v>0</v>
      </c>
      <c r="I64" s="19">
        <v>0</v>
      </c>
      <c r="J64" s="19">
        <v>0</v>
      </c>
      <c r="K64" s="19">
        <v>0</v>
      </c>
      <c r="L64" s="16"/>
      <c r="M64" s="22"/>
      <c r="N64" s="23"/>
      <c r="O64" s="23"/>
      <c r="P64" s="24"/>
    </row>
    <row r="65" spans="1:16" s="21" customFormat="1" ht="30" x14ac:dyDescent="0.25">
      <c r="A65" s="16">
        <v>53</v>
      </c>
      <c r="B65" s="17" t="s">
        <v>12</v>
      </c>
      <c r="C65" s="18"/>
      <c r="D65" s="19">
        <f t="shared" si="2"/>
        <v>0</v>
      </c>
      <c r="E65" s="19">
        <v>0</v>
      </c>
      <c r="F65" s="19">
        <v>0</v>
      </c>
      <c r="G65" s="19">
        <v>0</v>
      </c>
      <c r="H65" s="19">
        <v>0</v>
      </c>
      <c r="I65" s="19">
        <v>0</v>
      </c>
      <c r="J65" s="19">
        <v>0</v>
      </c>
      <c r="K65" s="19">
        <v>0</v>
      </c>
      <c r="L65" s="16"/>
      <c r="M65" s="22"/>
      <c r="N65" s="23"/>
      <c r="O65" s="23"/>
      <c r="P65" s="24"/>
    </row>
    <row r="66" spans="1:16" s="21" customFormat="1" ht="15.75" customHeight="1" x14ac:dyDescent="0.25">
      <c r="A66" s="16">
        <v>54</v>
      </c>
      <c r="B66" s="17" t="s">
        <v>13</v>
      </c>
      <c r="C66" s="17"/>
      <c r="D66" s="19">
        <f t="shared" si="2"/>
        <v>0</v>
      </c>
      <c r="E66" s="19">
        <v>0</v>
      </c>
      <c r="F66" s="19">
        <v>0</v>
      </c>
      <c r="G66" s="19">
        <v>0</v>
      </c>
      <c r="H66" s="19">
        <v>0</v>
      </c>
      <c r="I66" s="19">
        <v>0</v>
      </c>
      <c r="J66" s="19">
        <v>0</v>
      </c>
      <c r="K66" s="19">
        <v>0</v>
      </c>
      <c r="L66" s="16"/>
      <c r="M66" s="22"/>
      <c r="N66" s="23"/>
      <c r="O66" s="23"/>
      <c r="P66" s="24"/>
    </row>
    <row r="67" spans="1:16" s="21" customFormat="1" ht="30" x14ac:dyDescent="0.25">
      <c r="A67" s="16">
        <v>55</v>
      </c>
      <c r="B67" s="35" t="s">
        <v>38</v>
      </c>
      <c r="C67" s="18"/>
      <c r="D67" s="19">
        <f>SUM(D68:D72)</f>
        <v>1236.8</v>
      </c>
      <c r="E67" s="19">
        <f t="shared" ref="E67:K67" si="25">SUM(E68:E72)-E71</f>
        <v>1236.8</v>
      </c>
      <c r="F67" s="19">
        <f t="shared" si="25"/>
        <v>0</v>
      </c>
      <c r="G67" s="19">
        <f t="shared" si="25"/>
        <v>0</v>
      </c>
      <c r="H67" s="19">
        <f t="shared" si="25"/>
        <v>0</v>
      </c>
      <c r="I67" s="19">
        <f t="shared" si="25"/>
        <v>0</v>
      </c>
      <c r="J67" s="19">
        <f t="shared" si="25"/>
        <v>0</v>
      </c>
      <c r="K67" s="19">
        <f t="shared" si="25"/>
        <v>0</v>
      </c>
      <c r="L67" s="16"/>
      <c r="M67" s="22"/>
      <c r="N67" s="23"/>
      <c r="O67" s="23"/>
      <c r="P67" s="24"/>
    </row>
    <row r="68" spans="1:16" s="21" customFormat="1" ht="15.75" customHeight="1" x14ac:dyDescent="0.25">
      <c r="A68" s="16">
        <v>56</v>
      </c>
      <c r="B68" s="35" t="s">
        <v>9</v>
      </c>
      <c r="C68" s="16"/>
      <c r="D68" s="19">
        <f t="shared" si="2"/>
        <v>0</v>
      </c>
      <c r="E68" s="19">
        <v>0</v>
      </c>
      <c r="F68" s="19">
        <v>0</v>
      </c>
      <c r="G68" s="19">
        <v>0</v>
      </c>
      <c r="H68" s="19">
        <v>0</v>
      </c>
      <c r="I68" s="19">
        <v>0</v>
      </c>
      <c r="J68" s="19">
        <v>0</v>
      </c>
      <c r="K68" s="19">
        <v>0</v>
      </c>
      <c r="L68" s="16"/>
      <c r="M68" s="22"/>
      <c r="N68" s="23"/>
      <c r="O68" s="23"/>
      <c r="P68" s="24"/>
    </row>
    <row r="69" spans="1:16" s="21" customFormat="1" ht="15.75" customHeight="1" x14ac:dyDescent="0.25">
      <c r="A69" s="16">
        <v>57</v>
      </c>
      <c r="B69" s="35" t="s">
        <v>10</v>
      </c>
      <c r="C69" s="16"/>
      <c r="D69" s="19">
        <f t="shared" si="2"/>
        <v>0</v>
      </c>
      <c r="E69" s="19">
        <v>0</v>
      </c>
      <c r="F69" s="19">
        <v>0</v>
      </c>
      <c r="G69" s="19">
        <v>0</v>
      </c>
      <c r="H69" s="19">
        <v>0</v>
      </c>
      <c r="I69" s="19">
        <v>0</v>
      </c>
      <c r="J69" s="19">
        <v>0</v>
      </c>
      <c r="K69" s="19">
        <v>0</v>
      </c>
      <c r="L69" s="16"/>
      <c r="M69" s="22"/>
      <c r="N69" s="23"/>
      <c r="O69" s="23"/>
      <c r="P69" s="24"/>
    </row>
    <row r="70" spans="1:16" s="21" customFormat="1" ht="15.75" customHeight="1" x14ac:dyDescent="0.25">
      <c r="A70" s="16">
        <v>58</v>
      </c>
      <c r="B70" s="35" t="s">
        <v>11</v>
      </c>
      <c r="C70" s="16"/>
      <c r="D70" s="19">
        <f t="shared" si="2"/>
        <v>1236.8</v>
      </c>
      <c r="E70" s="19">
        <v>1236.8</v>
      </c>
      <c r="F70" s="19">
        <v>0</v>
      </c>
      <c r="G70" s="19">
        <v>0</v>
      </c>
      <c r="H70" s="19">
        <v>0</v>
      </c>
      <c r="I70" s="19">
        <v>0</v>
      </c>
      <c r="J70" s="19">
        <v>0</v>
      </c>
      <c r="K70" s="19">
        <v>0</v>
      </c>
      <c r="L70" s="16"/>
      <c r="M70" s="22"/>
      <c r="N70" s="23"/>
      <c r="O70" s="23"/>
      <c r="P70" s="24"/>
    </row>
    <row r="71" spans="1:16" s="21" customFormat="1" ht="34.5" customHeight="1" x14ac:dyDescent="0.25">
      <c r="A71" s="16">
        <v>59</v>
      </c>
      <c r="B71" s="35" t="s">
        <v>12</v>
      </c>
      <c r="C71" s="35"/>
      <c r="D71" s="19">
        <f t="shared" si="2"/>
        <v>0</v>
      </c>
      <c r="E71" s="19">
        <v>0</v>
      </c>
      <c r="F71" s="19">
        <v>0</v>
      </c>
      <c r="G71" s="19">
        <v>0</v>
      </c>
      <c r="H71" s="19">
        <v>0</v>
      </c>
      <c r="I71" s="19">
        <v>0</v>
      </c>
      <c r="J71" s="19">
        <v>0</v>
      </c>
      <c r="K71" s="19">
        <v>0</v>
      </c>
      <c r="L71" s="16"/>
      <c r="M71" s="22"/>
      <c r="N71" s="23"/>
      <c r="O71" s="23"/>
      <c r="P71" s="24"/>
    </row>
    <row r="72" spans="1:16" s="21" customFormat="1" ht="15.75" customHeight="1" x14ac:dyDescent="0.25">
      <c r="A72" s="16">
        <v>60</v>
      </c>
      <c r="B72" s="35" t="s">
        <v>13</v>
      </c>
      <c r="C72" s="16"/>
      <c r="D72" s="19">
        <f t="shared" si="2"/>
        <v>0</v>
      </c>
      <c r="E72" s="19">
        <v>0</v>
      </c>
      <c r="F72" s="19">
        <v>0</v>
      </c>
      <c r="G72" s="19">
        <v>0</v>
      </c>
      <c r="H72" s="19">
        <v>0</v>
      </c>
      <c r="I72" s="19">
        <v>0</v>
      </c>
      <c r="J72" s="19">
        <v>0</v>
      </c>
      <c r="K72" s="19">
        <v>0</v>
      </c>
      <c r="L72" s="16"/>
      <c r="M72" s="22"/>
      <c r="N72" s="23"/>
      <c r="O72" s="23"/>
      <c r="P72" s="24"/>
    </row>
    <row r="73" spans="1:16" s="21" customFormat="1" ht="30" x14ac:dyDescent="0.25">
      <c r="A73" s="16">
        <v>61</v>
      </c>
      <c r="B73" s="37" t="s">
        <v>50</v>
      </c>
      <c r="C73" s="18"/>
      <c r="D73" s="19">
        <f t="shared" ref="D73:G73" si="26">SUM(D74:D78)-D77</f>
        <v>100000</v>
      </c>
      <c r="E73" s="19">
        <f t="shared" si="26"/>
        <v>0</v>
      </c>
      <c r="F73" s="19">
        <f t="shared" si="26"/>
        <v>60000</v>
      </c>
      <c r="G73" s="19">
        <f t="shared" si="26"/>
        <v>40000</v>
      </c>
      <c r="H73" s="19">
        <f t="shared" ref="H73:K73" si="27">SUM(H74:H78)-H77</f>
        <v>0</v>
      </c>
      <c r="I73" s="19">
        <f t="shared" si="27"/>
        <v>0</v>
      </c>
      <c r="J73" s="19">
        <f t="shared" si="27"/>
        <v>0</v>
      </c>
      <c r="K73" s="19">
        <f t="shared" si="27"/>
        <v>0</v>
      </c>
      <c r="L73" s="16"/>
      <c r="M73" s="22"/>
      <c r="N73" s="23"/>
      <c r="O73" s="23"/>
      <c r="P73" s="24"/>
    </row>
    <row r="74" spans="1:16" s="21" customFormat="1" ht="15.75" customHeight="1" x14ac:dyDescent="0.25">
      <c r="A74" s="16">
        <v>62</v>
      </c>
      <c r="B74" s="37" t="s">
        <v>9</v>
      </c>
      <c r="C74" s="16"/>
      <c r="D74" s="19">
        <f>SUM(E74:K74)</f>
        <v>0</v>
      </c>
      <c r="E74" s="19">
        <v>0</v>
      </c>
      <c r="F74" s="19">
        <v>0</v>
      </c>
      <c r="G74" s="19">
        <v>0</v>
      </c>
      <c r="H74" s="19">
        <v>0</v>
      </c>
      <c r="I74" s="19">
        <v>0</v>
      </c>
      <c r="J74" s="19">
        <v>0</v>
      </c>
      <c r="K74" s="19">
        <v>0</v>
      </c>
      <c r="L74" s="16"/>
      <c r="M74" s="22"/>
      <c r="N74" s="23"/>
      <c r="O74" s="23"/>
      <c r="P74" s="24"/>
    </row>
    <row r="75" spans="1:16" s="21" customFormat="1" ht="15.75" customHeight="1" x14ac:dyDescent="0.25">
      <c r="A75" s="16">
        <v>63</v>
      </c>
      <c r="B75" s="37" t="s">
        <v>10</v>
      </c>
      <c r="C75" s="16"/>
      <c r="D75" s="19">
        <f>SUM(E75:K75)</f>
        <v>30000</v>
      </c>
      <c r="E75" s="19">
        <v>0</v>
      </c>
      <c r="F75" s="19">
        <v>30000</v>
      </c>
      <c r="G75" s="19">
        <v>0</v>
      </c>
      <c r="H75" s="19">
        <v>0</v>
      </c>
      <c r="I75" s="19">
        <v>0</v>
      </c>
      <c r="J75" s="19">
        <v>0</v>
      </c>
      <c r="K75" s="19">
        <v>0</v>
      </c>
      <c r="L75" s="16"/>
      <c r="M75" s="22"/>
      <c r="N75" s="23"/>
      <c r="O75" s="23"/>
      <c r="P75" s="24"/>
    </row>
    <row r="76" spans="1:16" s="21" customFormat="1" ht="15.75" customHeight="1" x14ac:dyDescent="0.25">
      <c r="A76" s="16">
        <v>64</v>
      </c>
      <c r="B76" s="37" t="s">
        <v>11</v>
      </c>
      <c r="C76" s="16"/>
      <c r="D76" s="19">
        <f>SUM(E76:K76)</f>
        <v>70000</v>
      </c>
      <c r="E76" s="19">
        <v>0</v>
      </c>
      <c r="F76" s="19">
        <v>30000</v>
      </c>
      <c r="G76" s="19">
        <v>40000</v>
      </c>
      <c r="H76" s="19">
        <v>0</v>
      </c>
      <c r="I76" s="19">
        <v>0</v>
      </c>
      <c r="J76" s="19">
        <v>0</v>
      </c>
      <c r="K76" s="19">
        <v>0</v>
      </c>
      <c r="L76" s="16"/>
      <c r="M76" s="22"/>
      <c r="N76" s="23"/>
      <c r="O76" s="23"/>
      <c r="P76" s="24"/>
    </row>
    <row r="77" spans="1:16" s="21" customFormat="1" ht="31.5" customHeight="1" x14ac:dyDescent="0.25">
      <c r="A77" s="16">
        <v>65</v>
      </c>
      <c r="B77" s="37" t="s">
        <v>12</v>
      </c>
      <c r="C77" s="37"/>
      <c r="D77" s="19">
        <f>SUM(E77:K77)</f>
        <v>30000</v>
      </c>
      <c r="E77" s="19">
        <v>0</v>
      </c>
      <c r="F77" s="19">
        <v>30000</v>
      </c>
      <c r="G77" s="19">
        <v>0</v>
      </c>
      <c r="H77" s="19">
        <v>0</v>
      </c>
      <c r="I77" s="19">
        <v>0</v>
      </c>
      <c r="J77" s="19">
        <v>0</v>
      </c>
      <c r="K77" s="19">
        <v>0</v>
      </c>
      <c r="L77" s="16"/>
      <c r="M77" s="22"/>
      <c r="N77" s="23"/>
      <c r="O77" s="23"/>
      <c r="P77" s="24"/>
    </row>
    <row r="78" spans="1:16" s="21" customFormat="1" ht="15.75" customHeight="1" x14ac:dyDescent="0.25">
      <c r="A78" s="16">
        <v>66</v>
      </c>
      <c r="B78" s="37" t="s">
        <v>13</v>
      </c>
      <c r="C78" s="16"/>
      <c r="D78" s="19">
        <f>SUM(E78:K78)</f>
        <v>0</v>
      </c>
      <c r="E78" s="19">
        <v>0</v>
      </c>
      <c r="F78" s="19">
        <v>0</v>
      </c>
      <c r="G78" s="19">
        <v>0</v>
      </c>
      <c r="H78" s="19">
        <v>0</v>
      </c>
      <c r="I78" s="19">
        <v>0</v>
      </c>
      <c r="J78" s="19">
        <v>0</v>
      </c>
      <c r="K78" s="19">
        <v>0</v>
      </c>
      <c r="L78" s="16"/>
      <c r="M78" s="22"/>
      <c r="N78" s="23"/>
      <c r="O78" s="23"/>
      <c r="P78" s="24"/>
    </row>
    <row r="79" spans="1:16" s="21" customFormat="1" ht="45" x14ac:dyDescent="0.25">
      <c r="A79" s="16">
        <v>67</v>
      </c>
      <c r="B79" s="37" t="s">
        <v>51</v>
      </c>
      <c r="C79" s="18"/>
      <c r="D79" s="19">
        <f>SUM(D80:D84)</f>
        <v>0</v>
      </c>
      <c r="E79" s="19">
        <f t="shared" ref="E79:G79" si="28">SUM(E80:E84)-E83</f>
        <v>0</v>
      </c>
      <c r="F79" s="19">
        <f t="shared" si="28"/>
        <v>0</v>
      </c>
      <c r="G79" s="19">
        <f t="shared" si="28"/>
        <v>0</v>
      </c>
      <c r="H79" s="19">
        <f t="shared" ref="H79:K79" si="29">SUM(H80:H84)-H83</f>
        <v>0</v>
      </c>
      <c r="I79" s="19">
        <f t="shared" si="29"/>
        <v>0</v>
      </c>
      <c r="J79" s="19">
        <f t="shared" si="29"/>
        <v>0</v>
      </c>
      <c r="K79" s="19">
        <f t="shared" si="29"/>
        <v>0</v>
      </c>
      <c r="L79" s="16"/>
      <c r="M79" s="22"/>
      <c r="N79" s="23"/>
      <c r="O79" s="23"/>
      <c r="P79" s="24"/>
    </row>
    <row r="80" spans="1:16" s="21" customFormat="1" ht="15.75" customHeight="1" x14ac:dyDescent="0.25">
      <c r="A80" s="16">
        <v>68</v>
      </c>
      <c r="B80" s="37" t="s">
        <v>9</v>
      </c>
      <c r="C80" s="16"/>
      <c r="D80" s="19">
        <f>SUM(E80:K80)</f>
        <v>0</v>
      </c>
      <c r="E80" s="19">
        <v>0</v>
      </c>
      <c r="F80" s="19">
        <v>0</v>
      </c>
      <c r="G80" s="19">
        <v>0</v>
      </c>
      <c r="H80" s="19">
        <v>0</v>
      </c>
      <c r="I80" s="19">
        <v>0</v>
      </c>
      <c r="J80" s="19">
        <v>0</v>
      </c>
      <c r="K80" s="19">
        <v>0</v>
      </c>
      <c r="L80" s="16"/>
      <c r="M80" s="22"/>
      <c r="N80" s="23"/>
      <c r="O80" s="23"/>
      <c r="P80" s="24"/>
    </row>
    <row r="81" spans="1:16" s="21" customFormat="1" ht="15.75" customHeight="1" x14ac:dyDescent="0.25">
      <c r="A81" s="16">
        <v>69</v>
      </c>
      <c r="B81" s="37" t="s">
        <v>10</v>
      </c>
      <c r="C81" s="16"/>
      <c r="D81" s="19">
        <f>SUM(E81:K81)</f>
        <v>0</v>
      </c>
      <c r="E81" s="19">
        <v>0</v>
      </c>
      <c r="F81" s="19">
        <v>0</v>
      </c>
      <c r="G81" s="19">
        <v>0</v>
      </c>
      <c r="H81" s="19">
        <v>0</v>
      </c>
      <c r="I81" s="19">
        <v>0</v>
      </c>
      <c r="J81" s="19">
        <v>0</v>
      </c>
      <c r="K81" s="19">
        <v>0</v>
      </c>
      <c r="L81" s="16"/>
      <c r="M81" s="22"/>
      <c r="N81" s="23"/>
      <c r="O81" s="23"/>
      <c r="P81" s="24"/>
    </row>
    <row r="82" spans="1:16" s="21" customFormat="1" ht="15.75" customHeight="1" x14ac:dyDescent="0.25">
      <c r="A82" s="16">
        <v>70</v>
      </c>
      <c r="B82" s="37" t="s">
        <v>11</v>
      </c>
      <c r="C82" s="16"/>
      <c r="D82" s="19">
        <f>SUM(E82:K82)</f>
        <v>0</v>
      </c>
      <c r="E82" s="19">
        <v>0</v>
      </c>
      <c r="F82" s="19">
        <v>0</v>
      </c>
      <c r="G82" s="19">
        <v>0</v>
      </c>
      <c r="H82" s="19">
        <v>0</v>
      </c>
      <c r="I82" s="19">
        <v>0</v>
      </c>
      <c r="J82" s="19">
        <v>0</v>
      </c>
      <c r="K82" s="19">
        <v>0</v>
      </c>
      <c r="L82" s="16"/>
      <c r="M82" s="22"/>
      <c r="N82" s="23"/>
      <c r="O82" s="23"/>
      <c r="P82" s="24"/>
    </row>
    <row r="83" spans="1:16" s="21" customFormat="1" ht="31.5" customHeight="1" x14ac:dyDescent="0.25">
      <c r="A83" s="16">
        <v>71</v>
      </c>
      <c r="B83" s="37" t="s">
        <v>12</v>
      </c>
      <c r="C83" s="37"/>
      <c r="D83" s="19">
        <f>SUM(E83:K83)</f>
        <v>0</v>
      </c>
      <c r="E83" s="19">
        <v>0</v>
      </c>
      <c r="F83" s="19">
        <v>0</v>
      </c>
      <c r="G83" s="19">
        <v>0</v>
      </c>
      <c r="H83" s="19">
        <v>0</v>
      </c>
      <c r="I83" s="19">
        <v>0</v>
      </c>
      <c r="J83" s="19">
        <v>0</v>
      </c>
      <c r="K83" s="19">
        <v>0</v>
      </c>
      <c r="L83" s="16"/>
      <c r="M83" s="22"/>
      <c r="N83" s="23"/>
      <c r="O83" s="23"/>
      <c r="P83" s="24"/>
    </row>
    <row r="84" spans="1:16" s="21" customFormat="1" ht="15.75" customHeight="1" x14ac:dyDescent="0.25">
      <c r="A84" s="16">
        <v>72</v>
      </c>
      <c r="B84" s="37" t="s">
        <v>13</v>
      </c>
      <c r="C84" s="16"/>
      <c r="D84" s="19">
        <f>SUM(E84:K84)</f>
        <v>0</v>
      </c>
      <c r="E84" s="19">
        <v>0</v>
      </c>
      <c r="F84" s="19">
        <v>0</v>
      </c>
      <c r="G84" s="19">
        <v>0</v>
      </c>
      <c r="H84" s="19">
        <v>0</v>
      </c>
      <c r="I84" s="19">
        <v>0</v>
      </c>
      <c r="J84" s="19">
        <v>0</v>
      </c>
      <c r="K84" s="19">
        <v>0</v>
      </c>
      <c r="L84" s="16"/>
      <c r="M84" s="22"/>
      <c r="N84" s="23"/>
      <c r="O84" s="23"/>
      <c r="P84" s="24"/>
    </row>
    <row r="85" spans="1:16" s="21" customFormat="1" ht="30" x14ac:dyDescent="0.25">
      <c r="A85" s="16">
        <v>73</v>
      </c>
      <c r="B85" s="37" t="s">
        <v>53</v>
      </c>
      <c r="C85" s="18"/>
      <c r="D85" s="19">
        <f t="shared" ref="D85:G85" si="30">SUM(D86:D90)-D89</f>
        <v>19819.57</v>
      </c>
      <c r="E85" s="19">
        <f t="shared" si="30"/>
        <v>0</v>
      </c>
      <c r="F85" s="19">
        <f t="shared" si="30"/>
        <v>19819.57</v>
      </c>
      <c r="G85" s="19">
        <f t="shared" si="30"/>
        <v>0</v>
      </c>
      <c r="H85" s="19">
        <f t="shared" ref="H85:K85" si="31">SUM(H86:H90)-H89</f>
        <v>0</v>
      </c>
      <c r="I85" s="19">
        <f t="shared" si="31"/>
        <v>0</v>
      </c>
      <c r="J85" s="19">
        <f t="shared" si="31"/>
        <v>0</v>
      </c>
      <c r="K85" s="19">
        <f t="shared" si="31"/>
        <v>0</v>
      </c>
      <c r="L85" s="16"/>
      <c r="M85" s="22"/>
      <c r="N85" s="23"/>
      <c r="O85" s="23"/>
      <c r="P85" s="24"/>
    </row>
    <row r="86" spans="1:16" s="21" customFormat="1" ht="15.75" customHeight="1" x14ac:dyDescent="0.25">
      <c r="A86" s="16">
        <v>74</v>
      </c>
      <c r="B86" s="37" t="s">
        <v>9</v>
      </c>
      <c r="C86" s="16"/>
      <c r="D86" s="19">
        <f>SUM(E86:K86)</f>
        <v>0</v>
      </c>
      <c r="E86" s="19">
        <v>0</v>
      </c>
      <c r="F86" s="19">
        <v>0</v>
      </c>
      <c r="G86" s="19">
        <v>0</v>
      </c>
      <c r="H86" s="19">
        <v>0</v>
      </c>
      <c r="I86" s="19">
        <v>0</v>
      </c>
      <c r="J86" s="19">
        <v>0</v>
      </c>
      <c r="K86" s="19">
        <v>0</v>
      </c>
      <c r="L86" s="16"/>
      <c r="M86" s="22"/>
      <c r="N86" s="23"/>
      <c r="O86" s="23"/>
      <c r="P86" s="24"/>
    </row>
    <row r="87" spans="1:16" s="21" customFormat="1" ht="15.75" customHeight="1" x14ac:dyDescent="0.25">
      <c r="A87" s="16">
        <v>75</v>
      </c>
      <c r="B87" s="37" t="s">
        <v>10</v>
      </c>
      <c r="C87" s="16"/>
      <c r="D87" s="19">
        <f>SUM(E87:K87)</f>
        <v>13873.7</v>
      </c>
      <c r="E87" s="19">
        <v>0</v>
      </c>
      <c r="F87" s="19">
        <v>13873.7</v>
      </c>
      <c r="G87" s="19">
        <v>0</v>
      </c>
      <c r="H87" s="19">
        <v>0</v>
      </c>
      <c r="I87" s="19">
        <v>0</v>
      </c>
      <c r="J87" s="19">
        <v>0</v>
      </c>
      <c r="K87" s="19">
        <v>0</v>
      </c>
      <c r="L87" s="16"/>
      <c r="M87" s="22"/>
      <c r="N87" s="23"/>
      <c r="O87" s="23"/>
      <c r="P87" s="24"/>
    </row>
    <row r="88" spans="1:16" s="21" customFormat="1" ht="15.75" customHeight="1" x14ac:dyDescent="0.25">
      <c r="A88" s="16">
        <v>76</v>
      </c>
      <c r="B88" s="37" t="s">
        <v>11</v>
      </c>
      <c r="C88" s="16"/>
      <c r="D88" s="19">
        <f>SUM(E88:K88)</f>
        <v>5945.87</v>
      </c>
      <c r="E88" s="19">
        <v>0</v>
      </c>
      <c r="F88" s="19">
        <v>5945.87</v>
      </c>
      <c r="G88" s="19">
        <v>0</v>
      </c>
      <c r="H88" s="19">
        <v>0</v>
      </c>
      <c r="I88" s="19">
        <v>0</v>
      </c>
      <c r="J88" s="19">
        <v>0</v>
      </c>
      <c r="K88" s="19">
        <v>0</v>
      </c>
      <c r="L88" s="16"/>
      <c r="M88" s="22"/>
      <c r="N88" s="23"/>
      <c r="O88" s="23"/>
      <c r="P88" s="24"/>
    </row>
    <row r="89" spans="1:16" s="21" customFormat="1" ht="31.5" customHeight="1" x14ac:dyDescent="0.25">
      <c r="A89" s="16">
        <v>77</v>
      </c>
      <c r="B89" s="37" t="s">
        <v>12</v>
      </c>
      <c r="C89" s="37"/>
      <c r="D89" s="19">
        <f>SUM(E89:K89)</f>
        <v>5945.87</v>
      </c>
      <c r="E89" s="19">
        <v>0</v>
      </c>
      <c r="F89" s="19">
        <v>5945.87</v>
      </c>
      <c r="G89" s="19">
        <v>0</v>
      </c>
      <c r="H89" s="19">
        <v>0</v>
      </c>
      <c r="I89" s="19">
        <v>0</v>
      </c>
      <c r="J89" s="19">
        <v>0</v>
      </c>
      <c r="K89" s="19">
        <v>0</v>
      </c>
      <c r="L89" s="16"/>
      <c r="M89" s="22"/>
      <c r="N89" s="23"/>
      <c r="O89" s="23"/>
      <c r="P89" s="24"/>
    </row>
    <row r="90" spans="1:16" s="21" customFormat="1" ht="15.75" customHeight="1" x14ac:dyDescent="0.25">
      <c r="A90" s="16">
        <v>78</v>
      </c>
      <c r="B90" s="37" t="s">
        <v>13</v>
      </c>
      <c r="C90" s="16"/>
      <c r="D90" s="19">
        <f>SUM(E90:K90)</f>
        <v>0</v>
      </c>
      <c r="E90" s="19">
        <v>0</v>
      </c>
      <c r="F90" s="19">
        <v>0</v>
      </c>
      <c r="G90" s="19">
        <v>0</v>
      </c>
      <c r="H90" s="19">
        <v>0</v>
      </c>
      <c r="I90" s="19">
        <v>0</v>
      </c>
      <c r="J90" s="19">
        <v>0</v>
      </c>
      <c r="K90" s="19">
        <v>0</v>
      </c>
      <c r="L90" s="16"/>
      <c r="M90" s="22"/>
      <c r="N90" s="23"/>
      <c r="O90" s="23"/>
      <c r="P90" s="24"/>
    </row>
    <row r="91" spans="1:16" s="21" customFormat="1" ht="30" x14ac:dyDescent="0.25">
      <c r="A91" s="16">
        <v>79</v>
      </c>
      <c r="B91" s="37" t="s">
        <v>63</v>
      </c>
      <c r="C91" s="18"/>
      <c r="D91" s="19">
        <f t="shared" ref="D91:K91" si="32">SUM(D92:D96)-D95</f>
        <v>2528.6099999999997</v>
      </c>
      <c r="E91" s="19">
        <f t="shared" si="32"/>
        <v>0</v>
      </c>
      <c r="F91" s="19">
        <f>SUM(F92:F96)-F95</f>
        <v>2528.6099999999997</v>
      </c>
      <c r="G91" s="19">
        <f t="shared" si="32"/>
        <v>0</v>
      </c>
      <c r="H91" s="19">
        <f t="shared" si="32"/>
        <v>0</v>
      </c>
      <c r="I91" s="19">
        <f t="shared" si="32"/>
        <v>0</v>
      </c>
      <c r="J91" s="19">
        <f t="shared" si="32"/>
        <v>0</v>
      </c>
      <c r="K91" s="19">
        <f t="shared" si="32"/>
        <v>0</v>
      </c>
      <c r="L91" s="16"/>
      <c r="M91" s="22"/>
      <c r="N91" s="23"/>
      <c r="O91" s="23"/>
      <c r="P91" s="24"/>
    </row>
    <row r="92" spans="1:16" s="21" customFormat="1" ht="15.75" customHeight="1" x14ac:dyDescent="0.25">
      <c r="A92" s="16">
        <v>80</v>
      </c>
      <c r="B92" s="37" t="s">
        <v>9</v>
      </c>
      <c r="C92" s="16"/>
      <c r="D92" s="19">
        <f>SUM(E92:K92)</f>
        <v>0</v>
      </c>
      <c r="E92" s="19">
        <v>0</v>
      </c>
      <c r="F92" s="19">
        <v>0</v>
      </c>
      <c r="G92" s="19">
        <v>0</v>
      </c>
      <c r="H92" s="19">
        <v>0</v>
      </c>
      <c r="I92" s="19">
        <v>0</v>
      </c>
      <c r="J92" s="19">
        <v>0</v>
      </c>
      <c r="K92" s="19">
        <v>0</v>
      </c>
      <c r="L92" s="16"/>
      <c r="M92" s="22"/>
      <c r="N92" s="23"/>
      <c r="O92" s="23"/>
      <c r="P92" s="24"/>
    </row>
    <row r="93" spans="1:16" s="21" customFormat="1" ht="15.75" customHeight="1" x14ac:dyDescent="0.25">
      <c r="A93" s="16">
        <v>81</v>
      </c>
      <c r="B93" s="37" t="s">
        <v>10</v>
      </c>
      <c r="C93" s="16"/>
      <c r="D93" s="19">
        <f>SUM(E93:K93)</f>
        <v>702.1</v>
      </c>
      <c r="E93" s="19">
        <v>0</v>
      </c>
      <c r="F93" s="19">
        <v>702.1</v>
      </c>
      <c r="G93" s="19">
        <v>0</v>
      </c>
      <c r="H93" s="19">
        <v>0</v>
      </c>
      <c r="I93" s="19">
        <v>0</v>
      </c>
      <c r="J93" s="19">
        <v>0</v>
      </c>
      <c r="K93" s="19">
        <v>0</v>
      </c>
      <c r="L93" s="16"/>
      <c r="M93" s="22"/>
      <c r="N93" s="23"/>
      <c r="O93" s="23"/>
      <c r="P93" s="24"/>
    </row>
    <row r="94" spans="1:16" s="21" customFormat="1" ht="15.75" customHeight="1" x14ac:dyDescent="0.25">
      <c r="A94" s="16">
        <v>82</v>
      </c>
      <c r="B94" s="37" t="s">
        <v>11</v>
      </c>
      <c r="C94" s="16"/>
      <c r="D94" s="19">
        <f>SUM(E94:K94)</f>
        <v>1200.01</v>
      </c>
      <c r="E94" s="19">
        <v>0</v>
      </c>
      <c r="F94" s="19">
        <v>1200.01</v>
      </c>
      <c r="G94" s="19">
        <v>0</v>
      </c>
      <c r="H94" s="19">
        <v>0</v>
      </c>
      <c r="I94" s="19">
        <v>0</v>
      </c>
      <c r="J94" s="19">
        <v>0</v>
      </c>
      <c r="K94" s="19">
        <v>0</v>
      </c>
      <c r="L94" s="16"/>
      <c r="M94" s="22"/>
      <c r="N94" s="23"/>
      <c r="O94" s="23"/>
      <c r="P94" s="24"/>
    </row>
    <row r="95" spans="1:16" s="21" customFormat="1" ht="31.5" customHeight="1" x14ac:dyDescent="0.25">
      <c r="A95" s="16">
        <v>83</v>
      </c>
      <c r="B95" s="37" t="s">
        <v>12</v>
      </c>
      <c r="C95" s="37"/>
      <c r="D95" s="19">
        <f>SUM(E95:K95)</f>
        <v>1200.01</v>
      </c>
      <c r="E95" s="19">
        <v>0</v>
      </c>
      <c r="F95" s="19">
        <v>1200.01</v>
      </c>
      <c r="G95" s="19">
        <v>0</v>
      </c>
      <c r="H95" s="19">
        <v>0</v>
      </c>
      <c r="I95" s="19">
        <v>0</v>
      </c>
      <c r="J95" s="19">
        <v>0</v>
      </c>
      <c r="K95" s="19">
        <v>0</v>
      </c>
      <c r="L95" s="16"/>
      <c r="M95" s="22"/>
      <c r="N95" s="23"/>
      <c r="O95" s="23"/>
      <c r="P95" s="24"/>
    </row>
    <row r="96" spans="1:16" s="21" customFormat="1" ht="15.75" customHeight="1" x14ac:dyDescent="0.25">
      <c r="A96" s="16">
        <v>84</v>
      </c>
      <c r="B96" s="37" t="s">
        <v>13</v>
      </c>
      <c r="C96" s="16"/>
      <c r="D96" s="19">
        <f>SUM(E96:K96)</f>
        <v>626.5</v>
      </c>
      <c r="E96" s="19">
        <v>0</v>
      </c>
      <c r="F96" s="19">
        <v>626.5</v>
      </c>
      <c r="G96" s="19">
        <v>0</v>
      </c>
      <c r="H96" s="19">
        <v>0</v>
      </c>
      <c r="I96" s="19">
        <v>0</v>
      </c>
      <c r="J96" s="19">
        <v>0</v>
      </c>
      <c r="K96" s="19">
        <v>0</v>
      </c>
      <c r="L96" s="16"/>
      <c r="M96" s="22"/>
      <c r="N96" s="23"/>
      <c r="O96" s="23"/>
      <c r="P96" s="24"/>
    </row>
    <row r="97" spans="1:16" s="21" customFormat="1" ht="75" x14ac:dyDescent="0.25">
      <c r="A97" s="16">
        <v>85</v>
      </c>
      <c r="B97" s="37" t="s">
        <v>62</v>
      </c>
      <c r="C97" s="18"/>
      <c r="D97" s="19">
        <f t="shared" ref="D97:K97" si="33">SUM(D98:D102)-D101</f>
        <v>0</v>
      </c>
      <c r="E97" s="19">
        <f t="shared" si="33"/>
        <v>0</v>
      </c>
      <c r="F97" s="19">
        <f t="shared" si="33"/>
        <v>0</v>
      </c>
      <c r="G97" s="19">
        <f t="shared" si="33"/>
        <v>0</v>
      </c>
      <c r="H97" s="19">
        <f t="shared" si="33"/>
        <v>0</v>
      </c>
      <c r="I97" s="19">
        <f t="shared" si="33"/>
        <v>0</v>
      </c>
      <c r="J97" s="19">
        <f t="shared" si="33"/>
        <v>0</v>
      </c>
      <c r="K97" s="19">
        <f t="shared" si="33"/>
        <v>0</v>
      </c>
      <c r="L97" s="16"/>
      <c r="M97" s="22"/>
      <c r="N97" s="23"/>
      <c r="O97" s="23"/>
      <c r="P97" s="24"/>
    </row>
    <row r="98" spans="1:16" s="21" customFormat="1" ht="15.75" customHeight="1" x14ac:dyDescent="0.25">
      <c r="A98" s="16">
        <v>86</v>
      </c>
      <c r="B98" s="37" t="s">
        <v>9</v>
      </c>
      <c r="C98" s="16"/>
      <c r="D98" s="19">
        <f>SUM(E98:K98)</f>
        <v>0</v>
      </c>
      <c r="E98" s="19">
        <v>0</v>
      </c>
      <c r="F98" s="19">
        <v>0</v>
      </c>
      <c r="G98" s="19">
        <v>0</v>
      </c>
      <c r="H98" s="19">
        <v>0</v>
      </c>
      <c r="I98" s="19">
        <v>0</v>
      </c>
      <c r="J98" s="19">
        <v>0</v>
      </c>
      <c r="K98" s="19">
        <v>0</v>
      </c>
      <c r="L98" s="16"/>
      <c r="M98" s="22"/>
      <c r="N98" s="23"/>
      <c r="O98" s="23"/>
      <c r="P98" s="24"/>
    </row>
    <row r="99" spans="1:16" s="21" customFormat="1" ht="15.75" customHeight="1" x14ac:dyDescent="0.25">
      <c r="A99" s="16">
        <v>87</v>
      </c>
      <c r="B99" s="37" t="s">
        <v>10</v>
      </c>
      <c r="C99" s="16"/>
      <c r="D99" s="19">
        <f>SUM(E99:K99)</f>
        <v>0</v>
      </c>
      <c r="E99" s="19">
        <v>0</v>
      </c>
      <c r="F99" s="19">
        <v>0</v>
      </c>
      <c r="G99" s="19">
        <v>0</v>
      </c>
      <c r="H99" s="19">
        <v>0</v>
      </c>
      <c r="I99" s="19">
        <v>0</v>
      </c>
      <c r="J99" s="19">
        <v>0</v>
      </c>
      <c r="K99" s="19">
        <v>0</v>
      </c>
      <c r="L99" s="16"/>
      <c r="M99" s="22"/>
      <c r="N99" s="23"/>
      <c r="O99" s="23"/>
      <c r="P99" s="24"/>
    </row>
    <row r="100" spans="1:16" s="21" customFormat="1" ht="15.75" customHeight="1" x14ac:dyDescent="0.25">
      <c r="A100" s="16">
        <v>88</v>
      </c>
      <c r="B100" s="37" t="s">
        <v>11</v>
      </c>
      <c r="C100" s="16"/>
      <c r="D100" s="19">
        <f>SUM(E100:K100)</f>
        <v>0</v>
      </c>
      <c r="E100" s="19">
        <v>0</v>
      </c>
      <c r="F100" s="19">
        <v>0</v>
      </c>
      <c r="G100" s="19">
        <v>0</v>
      </c>
      <c r="H100" s="19">
        <v>0</v>
      </c>
      <c r="I100" s="19">
        <v>0</v>
      </c>
      <c r="J100" s="19">
        <v>0</v>
      </c>
      <c r="K100" s="19">
        <v>0</v>
      </c>
      <c r="L100" s="16"/>
      <c r="M100" s="22"/>
      <c r="N100" s="23"/>
      <c r="O100" s="23"/>
      <c r="P100" s="24"/>
    </row>
    <row r="101" spans="1:16" s="21" customFormat="1" ht="31.5" customHeight="1" x14ac:dyDescent="0.25">
      <c r="A101" s="16">
        <v>89</v>
      </c>
      <c r="B101" s="37" t="s">
        <v>12</v>
      </c>
      <c r="C101" s="37"/>
      <c r="D101" s="19">
        <f>SUM(E101:K101)</f>
        <v>0</v>
      </c>
      <c r="E101" s="19">
        <v>0</v>
      </c>
      <c r="F101" s="19">
        <v>0</v>
      </c>
      <c r="G101" s="19">
        <v>0</v>
      </c>
      <c r="H101" s="19">
        <v>0</v>
      </c>
      <c r="I101" s="19">
        <v>0</v>
      </c>
      <c r="J101" s="19">
        <v>0</v>
      </c>
      <c r="K101" s="19">
        <v>0</v>
      </c>
      <c r="L101" s="16"/>
      <c r="M101" s="22"/>
      <c r="N101" s="23"/>
      <c r="O101" s="23"/>
      <c r="P101" s="24"/>
    </row>
    <row r="102" spans="1:16" s="21" customFormat="1" ht="15.75" customHeight="1" x14ac:dyDescent="0.25">
      <c r="A102" s="16">
        <v>90</v>
      </c>
      <c r="B102" s="37" t="s">
        <v>13</v>
      </c>
      <c r="C102" s="16"/>
      <c r="D102" s="19">
        <f>SUM(E102:K102)</f>
        <v>0</v>
      </c>
      <c r="E102" s="19">
        <v>0</v>
      </c>
      <c r="F102" s="19">
        <v>0</v>
      </c>
      <c r="G102" s="19">
        <v>0</v>
      </c>
      <c r="H102" s="19">
        <v>0</v>
      </c>
      <c r="I102" s="19">
        <v>0</v>
      </c>
      <c r="J102" s="19">
        <v>0</v>
      </c>
      <c r="K102" s="19">
        <v>0</v>
      </c>
      <c r="L102" s="16"/>
      <c r="M102" s="22"/>
      <c r="N102" s="23"/>
      <c r="O102" s="23"/>
      <c r="P102" s="24"/>
    </row>
    <row r="103" spans="1:16" s="21" customFormat="1" ht="45" x14ac:dyDescent="0.25">
      <c r="A103" s="16">
        <v>91</v>
      </c>
      <c r="B103" s="37" t="s">
        <v>29</v>
      </c>
      <c r="C103" s="18" t="s">
        <v>48</v>
      </c>
      <c r="D103" s="19">
        <f>SUM(D104:D108)</f>
        <v>27948.7</v>
      </c>
      <c r="E103" s="19">
        <f t="shared" ref="E103:K103" si="34">SUM(E104:E108)+E107</f>
        <v>4190.5</v>
      </c>
      <c r="F103" s="19">
        <f t="shared" si="34"/>
        <v>3959.7</v>
      </c>
      <c r="G103" s="19">
        <f t="shared" si="34"/>
        <v>3959.7</v>
      </c>
      <c r="H103" s="19">
        <f t="shared" si="34"/>
        <v>3959.7</v>
      </c>
      <c r="I103" s="19">
        <f t="shared" si="34"/>
        <v>3959.7</v>
      </c>
      <c r="J103" s="19">
        <f t="shared" si="34"/>
        <v>3959.7</v>
      </c>
      <c r="K103" s="19">
        <f t="shared" si="34"/>
        <v>3959.7</v>
      </c>
      <c r="L103" s="16" t="s">
        <v>32</v>
      </c>
      <c r="M103" s="22"/>
      <c r="N103" s="23"/>
      <c r="O103" s="23"/>
      <c r="P103" s="24"/>
    </row>
    <row r="104" spans="1:16" s="21" customFormat="1" ht="15.75" customHeight="1" x14ac:dyDescent="0.25">
      <c r="A104" s="16">
        <v>92</v>
      </c>
      <c r="B104" s="37" t="s">
        <v>9</v>
      </c>
      <c r="C104" s="16"/>
      <c r="D104" s="19">
        <f t="shared" si="2"/>
        <v>0</v>
      </c>
      <c r="E104" s="19">
        <v>0</v>
      </c>
      <c r="F104" s="19">
        <v>0</v>
      </c>
      <c r="G104" s="19">
        <v>0</v>
      </c>
      <c r="H104" s="19">
        <v>0</v>
      </c>
      <c r="I104" s="19">
        <v>0</v>
      </c>
      <c r="J104" s="19">
        <v>0</v>
      </c>
      <c r="K104" s="19">
        <v>0</v>
      </c>
      <c r="L104" s="16"/>
      <c r="M104" s="22"/>
      <c r="N104" s="23"/>
      <c r="O104" s="23"/>
      <c r="P104" s="24"/>
    </row>
    <row r="105" spans="1:16" s="21" customFormat="1" ht="15.75" customHeight="1" x14ac:dyDescent="0.25">
      <c r="A105" s="16">
        <v>93</v>
      </c>
      <c r="B105" s="37" t="s">
        <v>10</v>
      </c>
      <c r="C105" s="16"/>
      <c r="D105" s="19">
        <f t="shared" si="2"/>
        <v>27948.7</v>
      </c>
      <c r="E105" s="19">
        <v>4190.5</v>
      </c>
      <c r="F105" s="19">
        <v>3959.7</v>
      </c>
      <c r="G105" s="19">
        <v>3959.7</v>
      </c>
      <c r="H105" s="19">
        <v>3959.7</v>
      </c>
      <c r="I105" s="19">
        <v>3959.7</v>
      </c>
      <c r="J105" s="19">
        <v>3959.7</v>
      </c>
      <c r="K105" s="19">
        <v>3959.7</v>
      </c>
      <c r="L105" s="17"/>
      <c r="M105" s="22"/>
      <c r="N105" s="23"/>
      <c r="O105" s="23"/>
      <c r="P105" s="24"/>
    </row>
    <row r="106" spans="1:16" s="21" customFormat="1" ht="15.75" customHeight="1" x14ac:dyDescent="0.25">
      <c r="A106" s="16">
        <v>94</v>
      </c>
      <c r="B106" s="37" t="s">
        <v>11</v>
      </c>
      <c r="C106" s="16"/>
      <c r="D106" s="19">
        <f t="shared" si="2"/>
        <v>0</v>
      </c>
      <c r="E106" s="19">
        <v>0</v>
      </c>
      <c r="F106" s="19">
        <v>0</v>
      </c>
      <c r="G106" s="19">
        <v>0</v>
      </c>
      <c r="H106" s="19">
        <v>0</v>
      </c>
      <c r="I106" s="19">
        <v>0</v>
      </c>
      <c r="J106" s="19">
        <v>0</v>
      </c>
      <c r="K106" s="19">
        <v>0</v>
      </c>
      <c r="L106" s="17"/>
      <c r="M106" s="22"/>
      <c r="N106" s="23"/>
      <c r="O106" s="23"/>
      <c r="P106" s="24"/>
    </row>
    <row r="107" spans="1:16" s="21" customFormat="1" ht="30" customHeight="1" x14ac:dyDescent="0.25">
      <c r="A107" s="16">
        <v>95</v>
      </c>
      <c r="B107" s="37" t="s">
        <v>12</v>
      </c>
      <c r="C107" s="37"/>
      <c r="D107" s="19">
        <f t="shared" si="2"/>
        <v>0</v>
      </c>
      <c r="E107" s="19">
        <v>0</v>
      </c>
      <c r="F107" s="19">
        <v>0</v>
      </c>
      <c r="G107" s="19">
        <v>0</v>
      </c>
      <c r="H107" s="19">
        <v>0</v>
      </c>
      <c r="I107" s="19">
        <v>0</v>
      </c>
      <c r="J107" s="19">
        <v>0</v>
      </c>
      <c r="K107" s="19">
        <v>0</v>
      </c>
      <c r="L107" s="16"/>
      <c r="M107" s="22"/>
      <c r="N107" s="23"/>
      <c r="O107" s="23"/>
      <c r="P107" s="24"/>
    </row>
    <row r="108" spans="1:16" s="21" customFormat="1" ht="15.75" customHeight="1" x14ac:dyDescent="0.25">
      <c r="A108" s="16">
        <v>96</v>
      </c>
      <c r="B108" s="37" t="s">
        <v>13</v>
      </c>
      <c r="C108" s="16"/>
      <c r="D108" s="19">
        <f t="shared" si="2"/>
        <v>0</v>
      </c>
      <c r="E108" s="19">
        <v>0</v>
      </c>
      <c r="F108" s="19">
        <v>0</v>
      </c>
      <c r="G108" s="19">
        <v>0</v>
      </c>
      <c r="H108" s="19">
        <v>0</v>
      </c>
      <c r="I108" s="19">
        <v>0</v>
      </c>
      <c r="J108" s="19">
        <v>0</v>
      </c>
      <c r="K108" s="19">
        <v>0</v>
      </c>
      <c r="L108" s="17"/>
      <c r="M108" s="22"/>
      <c r="N108" s="23"/>
      <c r="O108" s="23"/>
      <c r="P108" s="24"/>
    </row>
    <row r="109" spans="1:16" s="27" customFormat="1" ht="45" x14ac:dyDescent="0.25">
      <c r="A109" s="16">
        <v>97</v>
      </c>
      <c r="B109" s="37" t="s">
        <v>30</v>
      </c>
      <c r="C109" s="18" t="s">
        <v>48</v>
      </c>
      <c r="D109" s="19">
        <f>SUM(D110:D114)</f>
        <v>770.00000000000011</v>
      </c>
      <c r="E109" s="19">
        <f t="shared" ref="E109:K109" si="35">SUM(E110:E114)-E113</f>
        <v>94.4</v>
      </c>
      <c r="F109" s="19">
        <f t="shared" si="35"/>
        <v>112.6</v>
      </c>
      <c r="G109" s="19">
        <f t="shared" si="35"/>
        <v>112.6</v>
      </c>
      <c r="H109" s="19">
        <f t="shared" si="35"/>
        <v>112.6</v>
      </c>
      <c r="I109" s="19">
        <f t="shared" si="35"/>
        <v>112.6</v>
      </c>
      <c r="J109" s="19">
        <f t="shared" si="35"/>
        <v>112.6</v>
      </c>
      <c r="K109" s="19">
        <f t="shared" si="35"/>
        <v>112.6</v>
      </c>
      <c r="L109" s="29" t="s">
        <v>33</v>
      </c>
      <c r="M109" s="28"/>
      <c r="N109" s="28"/>
      <c r="O109" s="28"/>
    </row>
    <row r="110" spans="1:16" s="27" customFormat="1" ht="15.75" customHeight="1" x14ac:dyDescent="0.25">
      <c r="A110" s="16">
        <v>98</v>
      </c>
      <c r="B110" s="17" t="s">
        <v>9</v>
      </c>
      <c r="C110" s="17"/>
      <c r="D110" s="19">
        <f t="shared" si="2"/>
        <v>0</v>
      </c>
      <c r="E110" s="19">
        <v>0</v>
      </c>
      <c r="F110" s="19">
        <v>0</v>
      </c>
      <c r="G110" s="19">
        <v>0</v>
      </c>
      <c r="H110" s="19">
        <v>0</v>
      </c>
      <c r="I110" s="19">
        <v>0</v>
      </c>
      <c r="J110" s="19">
        <v>0</v>
      </c>
      <c r="K110" s="19">
        <v>0</v>
      </c>
      <c r="L110" s="16"/>
      <c r="M110" s="28"/>
      <c r="N110" s="28"/>
      <c r="O110" s="28"/>
    </row>
    <row r="111" spans="1:16" s="27" customFormat="1" ht="15.75" customHeight="1" x14ac:dyDescent="0.25">
      <c r="A111" s="16">
        <v>99</v>
      </c>
      <c r="B111" s="17" t="s">
        <v>10</v>
      </c>
      <c r="C111" s="17"/>
      <c r="D111" s="19">
        <f>SUM(E111:K111)</f>
        <v>770.00000000000011</v>
      </c>
      <c r="E111" s="19">
        <v>94.4</v>
      </c>
      <c r="F111" s="19">
        <v>112.6</v>
      </c>
      <c r="G111" s="19">
        <v>112.6</v>
      </c>
      <c r="H111" s="19">
        <v>112.6</v>
      </c>
      <c r="I111" s="19">
        <v>112.6</v>
      </c>
      <c r="J111" s="19">
        <v>112.6</v>
      </c>
      <c r="K111" s="19">
        <v>112.6</v>
      </c>
      <c r="L111" s="16"/>
      <c r="M111" s="28"/>
      <c r="N111" s="28"/>
      <c r="O111" s="28"/>
    </row>
    <row r="112" spans="1:16" s="27" customFormat="1" ht="15.75" customHeight="1" x14ac:dyDescent="0.25">
      <c r="A112" s="16">
        <v>100</v>
      </c>
      <c r="B112" s="17" t="s">
        <v>11</v>
      </c>
      <c r="C112" s="16"/>
      <c r="D112" s="19">
        <f>SUM(E112:K112)</f>
        <v>0</v>
      </c>
      <c r="E112" s="19">
        <v>0</v>
      </c>
      <c r="F112" s="19">
        <v>0</v>
      </c>
      <c r="G112" s="19">
        <v>0</v>
      </c>
      <c r="H112" s="19">
        <v>0</v>
      </c>
      <c r="I112" s="19">
        <v>0</v>
      </c>
      <c r="J112" s="19">
        <v>0</v>
      </c>
      <c r="K112" s="19">
        <v>0</v>
      </c>
      <c r="L112" s="17"/>
      <c r="M112" s="28"/>
      <c r="N112" s="28"/>
      <c r="O112" s="28"/>
    </row>
    <row r="113" spans="1:16" s="21" customFormat="1" ht="30" customHeight="1" x14ac:dyDescent="0.25">
      <c r="A113" s="16">
        <v>101</v>
      </c>
      <c r="B113" s="17" t="s">
        <v>12</v>
      </c>
      <c r="C113" s="17"/>
      <c r="D113" s="19">
        <f>SUM(E113:K113)</f>
        <v>0</v>
      </c>
      <c r="E113" s="19">
        <v>0</v>
      </c>
      <c r="F113" s="19">
        <v>0</v>
      </c>
      <c r="G113" s="19">
        <v>0</v>
      </c>
      <c r="H113" s="19">
        <v>0</v>
      </c>
      <c r="I113" s="19">
        <v>0</v>
      </c>
      <c r="J113" s="19">
        <v>0</v>
      </c>
      <c r="K113" s="19">
        <v>0</v>
      </c>
      <c r="L113" s="16"/>
      <c r="M113" s="22"/>
      <c r="N113" s="23"/>
      <c r="O113" s="23"/>
      <c r="P113" s="24"/>
    </row>
    <row r="114" spans="1:16" s="27" customFormat="1" ht="15.75" customHeight="1" x14ac:dyDescent="0.25">
      <c r="A114" s="16">
        <v>102</v>
      </c>
      <c r="B114" s="17" t="s">
        <v>13</v>
      </c>
      <c r="C114" s="16"/>
      <c r="D114" s="19">
        <f>SUM(E114:K114)</f>
        <v>0</v>
      </c>
      <c r="E114" s="19">
        <v>0</v>
      </c>
      <c r="F114" s="19">
        <v>0</v>
      </c>
      <c r="G114" s="19">
        <v>0</v>
      </c>
      <c r="H114" s="19">
        <v>0</v>
      </c>
      <c r="I114" s="19">
        <v>0</v>
      </c>
      <c r="J114" s="19">
        <v>0</v>
      </c>
      <c r="K114" s="19">
        <v>0</v>
      </c>
      <c r="L114" s="17"/>
      <c r="M114" s="28"/>
      <c r="N114" s="28"/>
      <c r="O114" s="28"/>
    </row>
    <row r="115" spans="1:16" s="21" customFormat="1" ht="60" customHeight="1" x14ac:dyDescent="0.25">
      <c r="A115" s="16">
        <v>103</v>
      </c>
      <c r="B115" s="17" t="s">
        <v>31</v>
      </c>
      <c r="C115" s="18" t="s">
        <v>49</v>
      </c>
      <c r="D115" s="19">
        <f t="shared" ref="D115:K115" si="36">SUM(D116:D118,D122)</f>
        <v>216991.83000000002</v>
      </c>
      <c r="E115" s="19">
        <f t="shared" si="36"/>
        <v>28549.16</v>
      </c>
      <c r="F115" s="19">
        <f t="shared" si="36"/>
        <v>56655.3</v>
      </c>
      <c r="G115" s="19">
        <f t="shared" si="36"/>
        <v>25800.85</v>
      </c>
      <c r="H115" s="19">
        <f t="shared" si="36"/>
        <v>26496.63</v>
      </c>
      <c r="I115" s="19">
        <f t="shared" si="36"/>
        <v>26496.63</v>
      </c>
      <c r="J115" s="19">
        <f t="shared" si="36"/>
        <v>26496.63</v>
      </c>
      <c r="K115" s="19">
        <f t="shared" si="36"/>
        <v>26496.63</v>
      </c>
      <c r="L115" s="16" t="s">
        <v>15</v>
      </c>
      <c r="M115" s="22"/>
      <c r="N115" s="23"/>
      <c r="O115" s="23"/>
      <c r="P115" s="24"/>
    </row>
    <row r="116" spans="1:16" s="21" customFormat="1" ht="15.75" customHeight="1" x14ac:dyDescent="0.25">
      <c r="A116" s="16">
        <v>104</v>
      </c>
      <c r="B116" s="17" t="s">
        <v>9</v>
      </c>
      <c r="C116" s="16"/>
      <c r="D116" s="19">
        <f t="shared" ref="D116:D122" si="37">SUM(E116:K116)</f>
        <v>0</v>
      </c>
      <c r="E116" s="19">
        <v>0</v>
      </c>
      <c r="F116" s="19">
        <v>0</v>
      </c>
      <c r="G116" s="19">
        <v>0</v>
      </c>
      <c r="H116" s="19">
        <v>0</v>
      </c>
      <c r="I116" s="19">
        <v>0</v>
      </c>
      <c r="J116" s="19">
        <v>0</v>
      </c>
      <c r="K116" s="19">
        <v>0</v>
      </c>
      <c r="L116" s="16"/>
      <c r="M116" s="22"/>
      <c r="N116" s="23"/>
      <c r="O116" s="23"/>
      <c r="P116" s="24"/>
    </row>
    <row r="117" spans="1:16" s="21" customFormat="1" ht="15.75" customHeight="1" x14ac:dyDescent="0.25">
      <c r="A117" s="16">
        <v>105</v>
      </c>
      <c r="B117" s="17" t="s">
        <v>10</v>
      </c>
      <c r="C117" s="16"/>
      <c r="D117" s="19">
        <f t="shared" si="37"/>
        <v>0</v>
      </c>
      <c r="E117" s="19">
        <v>0</v>
      </c>
      <c r="F117" s="19">
        <v>0</v>
      </c>
      <c r="G117" s="19">
        <v>0</v>
      </c>
      <c r="H117" s="19">
        <v>0</v>
      </c>
      <c r="I117" s="19">
        <v>0</v>
      </c>
      <c r="J117" s="19">
        <v>0</v>
      </c>
      <c r="K117" s="19">
        <v>0</v>
      </c>
      <c r="L117" s="16"/>
      <c r="M117" s="22"/>
      <c r="N117" s="23"/>
      <c r="O117" s="23"/>
      <c r="P117" s="24"/>
    </row>
    <row r="118" spans="1:16" s="21" customFormat="1" ht="15.75" customHeight="1" x14ac:dyDescent="0.25">
      <c r="A118" s="16">
        <v>106</v>
      </c>
      <c r="B118" s="17" t="s">
        <v>11</v>
      </c>
      <c r="C118" s="16"/>
      <c r="D118" s="19">
        <f t="shared" si="37"/>
        <v>216991.83000000002</v>
      </c>
      <c r="E118" s="19">
        <f>SUM(E119:E120)</f>
        <v>28549.16</v>
      </c>
      <c r="F118" s="19">
        <f t="shared" ref="F118:K118" si="38">SUM(F119:F120)</f>
        <v>56655.3</v>
      </c>
      <c r="G118" s="19">
        <f t="shared" si="38"/>
        <v>25800.85</v>
      </c>
      <c r="H118" s="19">
        <f t="shared" si="38"/>
        <v>26496.63</v>
      </c>
      <c r="I118" s="19">
        <f t="shared" si="38"/>
        <v>26496.63</v>
      </c>
      <c r="J118" s="19">
        <f t="shared" si="38"/>
        <v>26496.63</v>
      </c>
      <c r="K118" s="19">
        <f t="shared" si="38"/>
        <v>26496.63</v>
      </c>
      <c r="L118" s="16"/>
      <c r="M118" s="22"/>
      <c r="N118" s="23"/>
      <c r="O118" s="23"/>
      <c r="P118" s="24"/>
    </row>
    <row r="119" spans="1:16" s="21" customFormat="1" ht="15.75" customHeight="1" x14ac:dyDescent="0.25">
      <c r="A119" s="16">
        <v>107</v>
      </c>
      <c r="B119" s="31"/>
      <c r="C119" s="18" t="s">
        <v>14</v>
      </c>
      <c r="D119" s="19">
        <f t="shared" si="37"/>
        <v>77642.600000000006</v>
      </c>
      <c r="E119" s="19">
        <v>8520.5</v>
      </c>
      <c r="F119" s="19">
        <v>11166.2</v>
      </c>
      <c r="G119" s="19">
        <v>11276.46</v>
      </c>
      <c r="H119" s="19">
        <v>11669.86</v>
      </c>
      <c r="I119" s="19">
        <v>11669.86</v>
      </c>
      <c r="J119" s="19">
        <v>11669.86</v>
      </c>
      <c r="K119" s="19">
        <v>11669.86</v>
      </c>
      <c r="L119" s="16"/>
      <c r="M119" s="22" t="s">
        <v>22</v>
      </c>
      <c r="N119" s="23"/>
      <c r="O119" s="23"/>
      <c r="P119" s="24"/>
    </row>
    <row r="120" spans="1:16" s="21" customFormat="1" ht="15.75" customHeight="1" x14ac:dyDescent="0.25">
      <c r="A120" s="16">
        <v>108</v>
      </c>
      <c r="B120" s="31"/>
      <c r="C120" s="18" t="s">
        <v>16</v>
      </c>
      <c r="D120" s="19">
        <f t="shared" si="37"/>
        <v>139349.23000000001</v>
      </c>
      <c r="E120" s="19">
        <f>19429.36+599.3</f>
        <v>20028.66</v>
      </c>
      <c r="F120" s="19">
        <v>45489.1</v>
      </c>
      <c r="G120" s="19">
        <v>14524.39</v>
      </c>
      <c r="H120" s="19">
        <v>14826.77</v>
      </c>
      <c r="I120" s="19">
        <v>14826.77</v>
      </c>
      <c r="J120" s="19">
        <v>14826.77</v>
      </c>
      <c r="K120" s="19">
        <v>14826.77</v>
      </c>
      <c r="L120" s="16"/>
      <c r="M120" s="33" t="s">
        <v>21</v>
      </c>
      <c r="N120" s="23"/>
      <c r="O120" s="23"/>
      <c r="P120" s="24"/>
    </row>
    <row r="121" spans="1:16" s="21" customFormat="1" ht="30" customHeight="1" x14ac:dyDescent="0.25">
      <c r="A121" s="16">
        <v>109</v>
      </c>
      <c r="B121" s="17" t="s">
        <v>12</v>
      </c>
      <c r="C121" s="17"/>
      <c r="D121" s="19">
        <f t="shared" si="37"/>
        <v>0</v>
      </c>
      <c r="E121" s="19">
        <v>0</v>
      </c>
      <c r="F121" s="19">
        <v>0</v>
      </c>
      <c r="G121" s="19">
        <v>0</v>
      </c>
      <c r="H121" s="19">
        <v>0</v>
      </c>
      <c r="I121" s="19">
        <v>0</v>
      </c>
      <c r="J121" s="19">
        <v>0</v>
      </c>
      <c r="K121" s="19">
        <v>0</v>
      </c>
      <c r="L121" s="16"/>
      <c r="M121" s="22"/>
      <c r="N121" s="23"/>
      <c r="O121" s="23"/>
      <c r="P121" s="24"/>
    </row>
    <row r="122" spans="1:16" s="21" customFormat="1" ht="15.75" customHeight="1" x14ac:dyDescent="0.25">
      <c r="A122" s="16">
        <v>110</v>
      </c>
      <c r="B122" s="17" t="s">
        <v>13</v>
      </c>
      <c r="C122" s="16"/>
      <c r="D122" s="19">
        <f t="shared" si="37"/>
        <v>0</v>
      </c>
      <c r="E122" s="19">
        <v>0</v>
      </c>
      <c r="F122" s="19">
        <v>0</v>
      </c>
      <c r="G122" s="19">
        <v>0</v>
      </c>
      <c r="H122" s="19">
        <v>0</v>
      </c>
      <c r="I122" s="19">
        <v>0</v>
      </c>
      <c r="J122" s="19">
        <v>0</v>
      </c>
      <c r="K122" s="19">
        <v>0</v>
      </c>
      <c r="L122" s="16"/>
      <c r="M122" s="22"/>
      <c r="N122" s="23"/>
      <c r="O122" s="23"/>
      <c r="P122" s="24"/>
    </row>
    <row r="123" spans="1:16" ht="15" x14ac:dyDescent="0.2">
      <c r="A123" s="4" t="s">
        <v>40</v>
      </c>
      <c r="B123" s="38"/>
      <c r="C123" s="38"/>
      <c r="D123" s="38"/>
      <c r="E123" s="38"/>
      <c r="F123" s="38"/>
      <c r="G123" s="38"/>
      <c r="H123" s="38"/>
      <c r="I123" s="38"/>
      <c r="J123" s="38"/>
      <c r="K123" s="38"/>
      <c r="M123" s="1"/>
      <c r="N123" s="1"/>
      <c r="O123" s="1"/>
    </row>
    <row r="124" spans="1:16" ht="15" x14ac:dyDescent="0.2">
      <c r="A124" s="63" t="s">
        <v>41</v>
      </c>
      <c r="B124" s="63"/>
      <c r="C124" s="63"/>
      <c r="D124" s="63"/>
      <c r="E124" s="63"/>
      <c r="F124" s="63"/>
      <c r="G124" s="63"/>
      <c r="H124" s="63"/>
      <c r="I124" s="63"/>
      <c r="J124" s="63"/>
      <c r="K124" s="63"/>
      <c r="M124" s="1"/>
      <c r="N124" s="1"/>
      <c r="O124" s="1"/>
    </row>
    <row r="125" spans="1:16" ht="18" customHeight="1" x14ac:dyDescent="0.2">
      <c r="A125" s="64" t="s">
        <v>56</v>
      </c>
      <c r="B125" s="64"/>
      <c r="C125" s="64"/>
      <c r="D125" s="64"/>
      <c r="E125" s="64"/>
      <c r="F125" s="64"/>
      <c r="G125" s="64"/>
      <c r="H125" s="64"/>
      <c r="I125" s="64"/>
      <c r="J125" s="64"/>
      <c r="K125" s="64"/>
      <c r="M125" s="1"/>
      <c r="N125" s="1"/>
      <c r="O125" s="1"/>
    </row>
    <row r="126" spans="1:16" ht="15" x14ac:dyDescent="0.2">
      <c r="A126" s="63" t="s">
        <v>61</v>
      </c>
      <c r="B126" s="63"/>
      <c r="C126" s="63"/>
      <c r="D126" s="63"/>
      <c r="E126" s="63"/>
      <c r="F126" s="63"/>
      <c r="G126" s="63"/>
      <c r="H126" s="63"/>
      <c r="I126" s="63"/>
      <c r="J126" s="63"/>
      <c r="K126" s="63"/>
      <c r="M126" s="1"/>
      <c r="N126" s="1"/>
      <c r="O126" s="1"/>
    </row>
    <row r="127" spans="1:16" s="40" customFormat="1" ht="15" customHeight="1" x14ac:dyDescent="0.2">
      <c r="A127" s="39"/>
      <c r="G127" s="41"/>
      <c r="H127" s="41"/>
      <c r="I127" s="41"/>
      <c r="J127" s="41"/>
      <c r="K127" s="41"/>
    </row>
    <row r="128" spans="1:16" s="42" customFormat="1" ht="43.5" customHeight="1" x14ac:dyDescent="0.25">
      <c r="A128" s="59" t="s">
        <v>1</v>
      </c>
      <c r="B128" s="59" t="s">
        <v>2</v>
      </c>
      <c r="C128" s="59"/>
      <c r="D128" s="59"/>
      <c r="E128" s="59"/>
      <c r="F128" s="59"/>
      <c r="G128" s="59"/>
      <c r="H128" s="57" t="s">
        <v>5</v>
      </c>
      <c r="I128" s="54" t="s">
        <v>42</v>
      </c>
      <c r="J128" s="55"/>
      <c r="K128" s="56"/>
    </row>
    <row r="129" spans="1:11" s="42" customFormat="1" ht="43.5" customHeight="1" x14ac:dyDescent="0.25">
      <c r="A129" s="59"/>
      <c r="B129" s="59"/>
      <c r="C129" s="59"/>
      <c r="D129" s="59"/>
      <c r="E129" s="59"/>
      <c r="F129" s="59"/>
      <c r="G129" s="59"/>
      <c r="H129" s="58"/>
      <c r="I129" s="43" t="s">
        <v>43</v>
      </c>
      <c r="J129" s="43" t="s">
        <v>44</v>
      </c>
      <c r="K129" s="43" t="s">
        <v>45</v>
      </c>
    </row>
    <row r="130" spans="1:11" s="44" customFormat="1" ht="10.5" x14ac:dyDescent="0.25">
      <c r="A130" s="13">
        <v>1</v>
      </c>
      <c r="B130" s="73">
        <v>2</v>
      </c>
      <c r="C130" s="74"/>
      <c r="D130" s="74"/>
      <c r="E130" s="74"/>
      <c r="F130" s="74"/>
      <c r="G130" s="75"/>
      <c r="H130" s="45">
        <v>3</v>
      </c>
      <c r="I130" s="45">
        <v>4</v>
      </c>
      <c r="J130" s="45">
        <v>5</v>
      </c>
      <c r="K130" s="45">
        <v>6</v>
      </c>
    </row>
    <row r="131" spans="1:11" s="21" customFormat="1" ht="15" x14ac:dyDescent="0.25">
      <c r="A131" s="16">
        <v>1</v>
      </c>
      <c r="B131" s="53" t="s">
        <v>8</v>
      </c>
      <c r="C131" s="53"/>
      <c r="D131" s="53"/>
      <c r="E131" s="53"/>
      <c r="F131" s="53"/>
      <c r="G131" s="53"/>
      <c r="H131" s="20"/>
      <c r="I131" s="19">
        <f>F13</f>
        <v>240529.49000000002</v>
      </c>
      <c r="J131" s="19">
        <f t="shared" ref="J131:K131" si="39">J132+J133+J134+J136</f>
        <v>50159.31</v>
      </c>
      <c r="K131" s="19">
        <f t="shared" si="39"/>
        <v>97258</v>
      </c>
    </row>
    <row r="132" spans="1:11" s="21" customFormat="1" ht="15" x14ac:dyDescent="0.25">
      <c r="A132" s="16">
        <v>2</v>
      </c>
      <c r="B132" s="53" t="s">
        <v>9</v>
      </c>
      <c r="C132" s="53"/>
      <c r="D132" s="53"/>
      <c r="E132" s="53"/>
      <c r="F132" s="53"/>
      <c r="G132" s="53"/>
      <c r="H132" s="16"/>
      <c r="I132" s="19">
        <f t="shared" ref="I132:I195" si="40">F14</f>
        <v>0</v>
      </c>
      <c r="J132" s="19">
        <f t="shared" ref="J132:K132" si="41">J138+J222+J228+J234</f>
        <v>0</v>
      </c>
      <c r="K132" s="19">
        <f t="shared" si="41"/>
        <v>0</v>
      </c>
    </row>
    <row r="133" spans="1:11" s="21" customFormat="1" ht="15" x14ac:dyDescent="0.25">
      <c r="A133" s="16">
        <v>3</v>
      </c>
      <c r="B133" s="53" t="s">
        <v>10</v>
      </c>
      <c r="C133" s="53"/>
      <c r="D133" s="53"/>
      <c r="E133" s="53"/>
      <c r="F133" s="53"/>
      <c r="G133" s="53"/>
      <c r="H133" s="16"/>
      <c r="I133" s="19">
        <f t="shared" si="40"/>
        <v>48648.1</v>
      </c>
      <c r="J133" s="19">
        <f t="shared" ref="J133:K133" si="42">ROUND(J139+J223+J229+J235,2)</f>
        <v>1649.88</v>
      </c>
      <c r="K133" s="19">
        <f t="shared" si="42"/>
        <v>2639.8</v>
      </c>
    </row>
    <row r="134" spans="1:11" s="21" customFormat="1" ht="15" x14ac:dyDescent="0.25">
      <c r="A134" s="16">
        <v>4</v>
      </c>
      <c r="B134" s="53" t="s">
        <v>11</v>
      </c>
      <c r="C134" s="53"/>
      <c r="D134" s="53"/>
      <c r="E134" s="53"/>
      <c r="F134" s="53"/>
      <c r="G134" s="53"/>
      <c r="H134" s="16"/>
      <c r="I134" s="19">
        <f t="shared" si="40"/>
        <v>191254.89</v>
      </c>
      <c r="J134" s="19">
        <f t="shared" ref="J134:K134" si="43">ROUND(J140+J224+J230+J236,2)</f>
        <v>48509.43</v>
      </c>
      <c r="K134" s="19">
        <f t="shared" si="43"/>
        <v>94618.2</v>
      </c>
    </row>
    <row r="135" spans="1:11" s="21" customFormat="1" ht="15" customHeight="1" x14ac:dyDescent="0.25">
      <c r="A135" s="16">
        <v>5</v>
      </c>
      <c r="B135" s="53" t="s">
        <v>12</v>
      </c>
      <c r="C135" s="53"/>
      <c r="D135" s="53"/>
      <c r="E135" s="53"/>
      <c r="F135" s="53"/>
      <c r="G135" s="53"/>
      <c r="H135" s="16"/>
      <c r="I135" s="19">
        <f t="shared" si="40"/>
        <v>37145.880000000005</v>
      </c>
      <c r="J135" s="19">
        <f t="shared" ref="J135:K135" si="44">J141+J225+J231+J239</f>
        <v>0</v>
      </c>
      <c r="K135" s="19">
        <f t="shared" si="44"/>
        <v>0</v>
      </c>
    </row>
    <row r="136" spans="1:11" s="21" customFormat="1" ht="15" x14ac:dyDescent="0.25">
      <c r="A136" s="16">
        <v>6</v>
      </c>
      <c r="B136" s="53" t="s">
        <v>13</v>
      </c>
      <c r="C136" s="53"/>
      <c r="D136" s="53"/>
      <c r="E136" s="53"/>
      <c r="F136" s="53"/>
      <c r="G136" s="53"/>
      <c r="H136" s="16"/>
      <c r="I136" s="19">
        <f t="shared" si="40"/>
        <v>626.5</v>
      </c>
      <c r="J136" s="19">
        <f t="shared" ref="J136:K136" si="45">J142+J226+J232+J240</f>
        <v>0</v>
      </c>
      <c r="K136" s="19">
        <f t="shared" si="45"/>
        <v>0</v>
      </c>
    </row>
    <row r="137" spans="1:11" s="21" customFormat="1" ht="60" customHeight="1" x14ac:dyDescent="0.25">
      <c r="A137" s="16">
        <v>7</v>
      </c>
      <c r="B137" s="53" t="s">
        <v>59</v>
      </c>
      <c r="C137" s="53"/>
      <c r="D137" s="53"/>
      <c r="E137" s="53"/>
      <c r="F137" s="53"/>
      <c r="G137" s="53"/>
      <c r="H137" s="16" t="s">
        <v>34</v>
      </c>
      <c r="I137" s="19">
        <f t="shared" si="40"/>
        <v>179801.89</v>
      </c>
      <c r="J137" s="19">
        <f t="shared" ref="J137:K137" si="46">SUM(J138:J140,J142)</f>
        <v>32484.570000000003</v>
      </c>
      <c r="K137" s="19">
        <f t="shared" si="46"/>
        <v>56847.997500000005</v>
      </c>
    </row>
    <row r="138" spans="1:11" s="21" customFormat="1" ht="15" customHeight="1" x14ac:dyDescent="0.25">
      <c r="A138" s="16">
        <v>8</v>
      </c>
      <c r="B138" s="53" t="s">
        <v>9</v>
      </c>
      <c r="C138" s="53"/>
      <c r="D138" s="53"/>
      <c r="E138" s="53"/>
      <c r="F138" s="53"/>
      <c r="G138" s="53"/>
      <c r="H138" s="16"/>
      <c r="I138" s="19">
        <f t="shared" si="40"/>
        <v>0</v>
      </c>
      <c r="J138" s="19">
        <f>J144+J150+J156+J162+J174+J186+J168+J180+J192+J198+J204+J210+J216</f>
        <v>0</v>
      </c>
      <c r="K138" s="19">
        <f>K144+K150+K156+K162+K174+K186+K168+K180+K192+K198+K204+K210+K216</f>
        <v>0</v>
      </c>
    </row>
    <row r="139" spans="1:11" s="21" customFormat="1" ht="15" customHeight="1" x14ac:dyDescent="0.25">
      <c r="A139" s="16">
        <v>9</v>
      </c>
      <c r="B139" s="53" t="s">
        <v>10</v>
      </c>
      <c r="C139" s="53"/>
      <c r="D139" s="53"/>
      <c r="E139" s="53"/>
      <c r="F139" s="53"/>
      <c r="G139" s="53"/>
      <c r="H139" s="16"/>
      <c r="I139" s="19">
        <f t="shared" si="40"/>
        <v>44575.799999999996</v>
      </c>
      <c r="J139" s="19">
        <f t="shared" ref="J139:K142" si="47">J145+J151+J157+J163+J175+J187+J169+J181+J193+J199+J205+J211+J217</f>
        <v>0</v>
      </c>
      <c r="K139" s="19">
        <f t="shared" si="47"/>
        <v>0</v>
      </c>
    </row>
    <row r="140" spans="1:11" s="21" customFormat="1" ht="15" customHeight="1" x14ac:dyDescent="0.25">
      <c r="A140" s="16">
        <v>10</v>
      </c>
      <c r="B140" s="53" t="s">
        <v>11</v>
      </c>
      <c r="C140" s="53"/>
      <c r="D140" s="53"/>
      <c r="E140" s="53"/>
      <c r="F140" s="53"/>
      <c r="G140" s="53"/>
      <c r="H140" s="19"/>
      <c r="I140" s="19">
        <f t="shared" si="40"/>
        <v>134599.59000000003</v>
      </c>
      <c r="J140" s="19">
        <f t="shared" si="47"/>
        <v>32484.570000000003</v>
      </c>
      <c r="K140" s="19">
        <f t="shared" si="47"/>
        <v>56847.997500000005</v>
      </c>
    </row>
    <row r="141" spans="1:11" s="21" customFormat="1" ht="15" customHeight="1" x14ac:dyDescent="0.25">
      <c r="A141" s="16">
        <v>11</v>
      </c>
      <c r="B141" s="53" t="s">
        <v>12</v>
      </c>
      <c r="C141" s="53"/>
      <c r="D141" s="53"/>
      <c r="E141" s="53"/>
      <c r="F141" s="53"/>
      <c r="G141" s="53"/>
      <c r="H141" s="16"/>
      <c r="I141" s="19">
        <f t="shared" si="40"/>
        <v>37145.880000000005</v>
      </c>
      <c r="J141" s="19">
        <f t="shared" si="47"/>
        <v>0</v>
      </c>
      <c r="K141" s="19">
        <f t="shared" si="47"/>
        <v>0</v>
      </c>
    </row>
    <row r="142" spans="1:11" s="21" customFormat="1" ht="15" customHeight="1" x14ac:dyDescent="0.25">
      <c r="A142" s="16">
        <v>12</v>
      </c>
      <c r="B142" s="53" t="s">
        <v>13</v>
      </c>
      <c r="C142" s="53"/>
      <c r="D142" s="53"/>
      <c r="E142" s="53"/>
      <c r="F142" s="53"/>
      <c r="G142" s="53"/>
      <c r="H142" s="16"/>
      <c r="I142" s="19">
        <f t="shared" si="40"/>
        <v>626.5</v>
      </c>
      <c r="J142" s="19">
        <f t="shared" si="47"/>
        <v>0</v>
      </c>
      <c r="K142" s="19">
        <f t="shared" si="47"/>
        <v>0</v>
      </c>
    </row>
    <row r="143" spans="1:11" s="21" customFormat="1" ht="15" customHeight="1" x14ac:dyDescent="0.25">
      <c r="A143" s="16">
        <v>13</v>
      </c>
      <c r="B143" s="53" t="s">
        <v>39</v>
      </c>
      <c r="C143" s="53"/>
      <c r="D143" s="53"/>
      <c r="E143" s="53"/>
      <c r="F143" s="53"/>
      <c r="G143" s="53"/>
      <c r="H143" s="16"/>
      <c r="I143" s="19">
        <f t="shared" si="40"/>
        <v>97453.71</v>
      </c>
      <c r="J143" s="19">
        <f t="shared" ref="J143:K143" si="48">SUM(J144:J148)-J147</f>
        <v>32484.570000000003</v>
      </c>
      <c r="K143" s="19">
        <f t="shared" si="48"/>
        <v>56847.997500000005</v>
      </c>
    </row>
    <row r="144" spans="1:11" s="21" customFormat="1" ht="15" customHeight="1" x14ac:dyDescent="0.25">
      <c r="A144" s="16">
        <v>14</v>
      </c>
      <c r="B144" s="53" t="s">
        <v>9</v>
      </c>
      <c r="C144" s="53"/>
      <c r="D144" s="53"/>
      <c r="E144" s="53"/>
      <c r="F144" s="53"/>
      <c r="G144" s="53"/>
      <c r="H144" s="16"/>
      <c r="I144" s="19">
        <f t="shared" si="40"/>
        <v>0</v>
      </c>
      <c r="J144" s="19">
        <v>0</v>
      </c>
      <c r="K144" s="19">
        <v>0</v>
      </c>
    </row>
    <row r="145" spans="1:11" s="21" customFormat="1" ht="15" customHeight="1" x14ac:dyDescent="0.25">
      <c r="A145" s="16">
        <v>15</v>
      </c>
      <c r="B145" s="53" t="s">
        <v>10</v>
      </c>
      <c r="C145" s="53"/>
      <c r="D145" s="53"/>
      <c r="E145" s="53"/>
      <c r="F145" s="53"/>
      <c r="G145" s="53"/>
      <c r="H145" s="16"/>
      <c r="I145" s="19">
        <f t="shared" si="40"/>
        <v>0</v>
      </c>
      <c r="J145" s="19">
        <v>0</v>
      </c>
      <c r="K145" s="19">
        <v>0</v>
      </c>
    </row>
    <row r="146" spans="1:11" s="21" customFormat="1" ht="15" customHeight="1" x14ac:dyDescent="0.25">
      <c r="A146" s="16">
        <v>16</v>
      </c>
      <c r="B146" s="53" t="s">
        <v>11</v>
      </c>
      <c r="C146" s="53"/>
      <c r="D146" s="53"/>
      <c r="E146" s="53"/>
      <c r="F146" s="53"/>
      <c r="G146" s="53"/>
      <c r="H146" s="16"/>
      <c r="I146" s="19">
        <f t="shared" si="40"/>
        <v>97453.71</v>
      </c>
      <c r="J146" s="19">
        <f>I146/12*4</f>
        <v>32484.570000000003</v>
      </c>
      <c r="K146" s="19">
        <f>I146/12*7</f>
        <v>56847.997500000005</v>
      </c>
    </row>
    <row r="147" spans="1:11" s="21" customFormat="1" ht="15" customHeight="1" x14ac:dyDescent="0.25">
      <c r="A147" s="16">
        <v>17</v>
      </c>
      <c r="B147" s="50" t="s">
        <v>12</v>
      </c>
      <c r="C147" s="51"/>
      <c r="D147" s="51"/>
      <c r="E147" s="51"/>
      <c r="F147" s="51"/>
      <c r="G147" s="52"/>
      <c r="H147" s="16"/>
      <c r="I147" s="19">
        <f t="shared" si="40"/>
        <v>0</v>
      </c>
      <c r="J147" s="19">
        <v>0</v>
      </c>
      <c r="K147" s="19">
        <v>0</v>
      </c>
    </row>
    <row r="148" spans="1:11" s="21" customFormat="1" ht="15" customHeight="1" x14ac:dyDescent="0.25">
      <c r="A148" s="16">
        <v>18</v>
      </c>
      <c r="B148" s="50" t="s">
        <v>13</v>
      </c>
      <c r="C148" s="51"/>
      <c r="D148" s="51"/>
      <c r="E148" s="51"/>
      <c r="F148" s="51"/>
      <c r="G148" s="52"/>
      <c r="H148" s="16"/>
      <c r="I148" s="19">
        <f t="shared" si="40"/>
        <v>0</v>
      </c>
      <c r="J148" s="19">
        <v>0</v>
      </c>
      <c r="K148" s="19">
        <v>0</v>
      </c>
    </row>
    <row r="149" spans="1:11" s="21" customFormat="1" ht="15" customHeight="1" x14ac:dyDescent="0.25">
      <c r="A149" s="16">
        <v>19</v>
      </c>
      <c r="B149" s="50" t="s">
        <v>25</v>
      </c>
      <c r="C149" s="51"/>
      <c r="D149" s="51"/>
      <c r="E149" s="51"/>
      <c r="F149" s="51"/>
      <c r="G149" s="52"/>
      <c r="H149" s="19"/>
      <c r="I149" s="19">
        <f t="shared" si="40"/>
        <v>0</v>
      </c>
      <c r="J149" s="19">
        <f t="shared" ref="J149:K149" si="49">SUM(J150:J154)-J153</f>
        <v>0</v>
      </c>
      <c r="K149" s="19">
        <f t="shared" si="49"/>
        <v>0</v>
      </c>
    </row>
    <row r="150" spans="1:11" s="21" customFormat="1" ht="15" x14ac:dyDescent="0.25">
      <c r="A150" s="16">
        <v>20</v>
      </c>
      <c r="B150" s="50" t="s">
        <v>9</v>
      </c>
      <c r="C150" s="51"/>
      <c r="D150" s="51"/>
      <c r="E150" s="51"/>
      <c r="F150" s="51"/>
      <c r="G150" s="52"/>
      <c r="H150" s="16"/>
      <c r="I150" s="19">
        <f t="shared" si="40"/>
        <v>0</v>
      </c>
      <c r="J150" s="19">
        <v>0</v>
      </c>
      <c r="K150" s="19">
        <v>0</v>
      </c>
    </row>
    <row r="151" spans="1:11" s="21" customFormat="1" ht="15" customHeight="1" x14ac:dyDescent="0.25">
      <c r="A151" s="16">
        <v>21</v>
      </c>
      <c r="B151" s="50" t="s">
        <v>10</v>
      </c>
      <c r="C151" s="51"/>
      <c r="D151" s="51"/>
      <c r="E151" s="51"/>
      <c r="F151" s="51"/>
      <c r="G151" s="52"/>
      <c r="H151" s="16"/>
      <c r="I151" s="19">
        <f t="shared" si="40"/>
        <v>0</v>
      </c>
      <c r="J151" s="19">
        <v>0</v>
      </c>
      <c r="K151" s="19">
        <v>0</v>
      </c>
    </row>
    <row r="152" spans="1:11" s="21" customFormat="1" ht="15" customHeight="1" x14ac:dyDescent="0.25">
      <c r="A152" s="16">
        <v>22</v>
      </c>
      <c r="B152" s="50" t="s">
        <v>11</v>
      </c>
      <c r="C152" s="51"/>
      <c r="D152" s="51"/>
      <c r="E152" s="51"/>
      <c r="F152" s="51"/>
      <c r="G152" s="52"/>
      <c r="H152" s="16"/>
      <c r="I152" s="19">
        <f t="shared" si="40"/>
        <v>0</v>
      </c>
      <c r="J152" s="19">
        <v>0</v>
      </c>
      <c r="K152" s="19">
        <v>0</v>
      </c>
    </row>
    <row r="153" spans="1:11" s="21" customFormat="1" ht="15" customHeight="1" x14ac:dyDescent="0.25">
      <c r="A153" s="16">
        <v>23</v>
      </c>
      <c r="B153" s="50" t="s">
        <v>12</v>
      </c>
      <c r="C153" s="51"/>
      <c r="D153" s="51"/>
      <c r="E153" s="51"/>
      <c r="F153" s="51"/>
      <c r="G153" s="52"/>
      <c r="H153" s="16"/>
      <c r="I153" s="19">
        <f t="shared" si="40"/>
        <v>0</v>
      </c>
      <c r="J153" s="19">
        <v>0</v>
      </c>
      <c r="K153" s="19">
        <v>0</v>
      </c>
    </row>
    <row r="154" spans="1:11" s="21" customFormat="1" ht="15" customHeight="1" x14ac:dyDescent="0.25">
      <c r="A154" s="16">
        <v>24</v>
      </c>
      <c r="B154" s="50" t="s">
        <v>13</v>
      </c>
      <c r="C154" s="51"/>
      <c r="D154" s="51"/>
      <c r="E154" s="51"/>
      <c r="F154" s="51"/>
      <c r="G154" s="52"/>
      <c r="H154" s="16"/>
      <c r="I154" s="19">
        <f t="shared" si="40"/>
        <v>0</v>
      </c>
      <c r="J154" s="19">
        <v>0</v>
      </c>
      <c r="K154" s="19">
        <v>0</v>
      </c>
    </row>
    <row r="155" spans="1:11" s="21" customFormat="1" ht="15" customHeight="1" x14ac:dyDescent="0.25">
      <c r="A155" s="16">
        <v>25</v>
      </c>
      <c r="B155" s="50" t="s">
        <v>26</v>
      </c>
      <c r="C155" s="51"/>
      <c r="D155" s="51"/>
      <c r="E155" s="51"/>
      <c r="F155" s="51"/>
      <c r="G155" s="52"/>
      <c r="H155" s="19"/>
      <c r="I155" s="19">
        <f t="shared" si="40"/>
        <v>0</v>
      </c>
      <c r="J155" s="19">
        <f t="shared" ref="J155:K155" si="50">SUM(J156:J160)-J159</f>
        <v>0</v>
      </c>
      <c r="K155" s="19">
        <f t="shared" si="50"/>
        <v>0</v>
      </c>
    </row>
    <row r="156" spans="1:11" s="21" customFormat="1" ht="15" x14ac:dyDescent="0.25">
      <c r="A156" s="16">
        <v>26</v>
      </c>
      <c r="B156" s="60" t="s">
        <v>9</v>
      </c>
      <c r="C156" s="61"/>
      <c r="D156" s="61"/>
      <c r="E156" s="61"/>
      <c r="F156" s="61"/>
      <c r="G156" s="62"/>
      <c r="H156" s="16"/>
      <c r="I156" s="19">
        <f t="shared" si="40"/>
        <v>0</v>
      </c>
      <c r="J156" s="19">
        <v>0</v>
      </c>
      <c r="K156" s="19">
        <v>0</v>
      </c>
    </row>
    <row r="157" spans="1:11" s="21" customFormat="1" ht="15" customHeight="1" x14ac:dyDescent="0.25">
      <c r="A157" s="16">
        <v>27</v>
      </c>
      <c r="B157" s="60" t="s">
        <v>10</v>
      </c>
      <c r="C157" s="61"/>
      <c r="D157" s="61"/>
      <c r="E157" s="61"/>
      <c r="F157" s="61"/>
      <c r="G157" s="62"/>
      <c r="H157" s="16"/>
      <c r="I157" s="19">
        <f t="shared" si="40"/>
        <v>0</v>
      </c>
      <c r="J157" s="19">
        <v>0</v>
      </c>
      <c r="K157" s="19">
        <v>0</v>
      </c>
    </row>
    <row r="158" spans="1:11" s="21" customFormat="1" ht="15" customHeight="1" x14ac:dyDescent="0.25">
      <c r="A158" s="16">
        <v>28</v>
      </c>
      <c r="B158" s="60" t="s">
        <v>11</v>
      </c>
      <c r="C158" s="61"/>
      <c r="D158" s="61"/>
      <c r="E158" s="61"/>
      <c r="F158" s="61"/>
      <c r="G158" s="62"/>
      <c r="H158" s="16"/>
      <c r="I158" s="19">
        <f t="shared" si="40"/>
        <v>0</v>
      </c>
      <c r="J158" s="19">
        <v>0</v>
      </c>
      <c r="K158" s="19">
        <v>0</v>
      </c>
    </row>
    <row r="159" spans="1:11" s="21" customFormat="1" ht="15" customHeight="1" x14ac:dyDescent="0.25">
      <c r="A159" s="16">
        <v>29</v>
      </c>
      <c r="B159" s="60" t="s">
        <v>12</v>
      </c>
      <c r="C159" s="61"/>
      <c r="D159" s="61"/>
      <c r="E159" s="61"/>
      <c r="F159" s="61"/>
      <c r="G159" s="62"/>
      <c r="H159" s="16"/>
      <c r="I159" s="19">
        <f t="shared" si="40"/>
        <v>0</v>
      </c>
      <c r="J159" s="19">
        <v>0</v>
      </c>
      <c r="K159" s="19">
        <v>0</v>
      </c>
    </row>
    <row r="160" spans="1:11" s="21" customFormat="1" ht="15" customHeight="1" x14ac:dyDescent="0.25">
      <c r="A160" s="16">
        <v>30</v>
      </c>
      <c r="B160" s="60" t="s">
        <v>13</v>
      </c>
      <c r="C160" s="61"/>
      <c r="D160" s="61"/>
      <c r="E160" s="61"/>
      <c r="F160" s="61"/>
      <c r="G160" s="62"/>
      <c r="H160" s="16"/>
      <c r="I160" s="19">
        <f t="shared" si="40"/>
        <v>0</v>
      </c>
      <c r="J160" s="19">
        <v>0</v>
      </c>
      <c r="K160" s="19">
        <v>0</v>
      </c>
    </row>
    <row r="161" spans="1:11" s="21" customFormat="1" ht="15" customHeight="1" x14ac:dyDescent="0.25">
      <c r="A161" s="16">
        <v>31</v>
      </c>
      <c r="B161" s="50" t="s">
        <v>36</v>
      </c>
      <c r="C161" s="51"/>
      <c r="D161" s="51"/>
      <c r="E161" s="51"/>
      <c r="F161" s="51"/>
      <c r="G161" s="52"/>
      <c r="H161" s="16"/>
      <c r="I161" s="19">
        <f t="shared" si="40"/>
        <v>0</v>
      </c>
      <c r="J161" s="19">
        <f t="shared" ref="J161:K161" si="51">SUM(J162:J166)</f>
        <v>0</v>
      </c>
      <c r="K161" s="19">
        <f t="shared" si="51"/>
        <v>0</v>
      </c>
    </row>
    <row r="162" spans="1:11" s="21" customFormat="1" ht="15" x14ac:dyDescent="0.25">
      <c r="A162" s="16">
        <v>32</v>
      </c>
      <c r="B162" s="50" t="s">
        <v>9</v>
      </c>
      <c r="C162" s="51"/>
      <c r="D162" s="51"/>
      <c r="E162" s="51"/>
      <c r="F162" s="51"/>
      <c r="G162" s="52"/>
      <c r="H162" s="16"/>
      <c r="I162" s="19">
        <f t="shared" si="40"/>
        <v>0</v>
      </c>
      <c r="J162" s="19">
        <v>0</v>
      </c>
      <c r="K162" s="19">
        <v>0</v>
      </c>
    </row>
    <row r="163" spans="1:11" s="21" customFormat="1" ht="15" customHeight="1" x14ac:dyDescent="0.25">
      <c r="A163" s="16">
        <v>33</v>
      </c>
      <c r="B163" s="50" t="s">
        <v>10</v>
      </c>
      <c r="C163" s="51"/>
      <c r="D163" s="51"/>
      <c r="E163" s="51"/>
      <c r="F163" s="51"/>
      <c r="G163" s="52"/>
      <c r="H163" s="16"/>
      <c r="I163" s="19">
        <f t="shared" si="40"/>
        <v>0</v>
      </c>
      <c r="J163" s="19">
        <v>0</v>
      </c>
      <c r="K163" s="19">
        <v>0</v>
      </c>
    </row>
    <row r="164" spans="1:11" s="21" customFormat="1" ht="15" customHeight="1" x14ac:dyDescent="0.25">
      <c r="A164" s="16">
        <v>34</v>
      </c>
      <c r="B164" s="50" t="s">
        <v>11</v>
      </c>
      <c r="C164" s="51"/>
      <c r="D164" s="51"/>
      <c r="E164" s="51"/>
      <c r="F164" s="51"/>
      <c r="G164" s="52"/>
      <c r="H164" s="16"/>
      <c r="I164" s="19">
        <f t="shared" si="40"/>
        <v>0</v>
      </c>
      <c r="J164" s="19">
        <v>0</v>
      </c>
      <c r="K164" s="19">
        <v>0</v>
      </c>
    </row>
    <row r="165" spans="1:11" s="21" customFormat="1" ht="15" customHeight="1" x14ac:dyDescent="0.25">
      <c r="A165" s="16">
        <v>35</v>
      </c>
      <c r="B165" s="50" t="s">
        <v>12</v>
      </c>
      <c r="C165" s="51"/>
      <c r="D165" s="51"/>
      <c r="E165" s="51"/>
      <c r="F165" s="51"/>
      <c r="G165" s="52"/>
      <c r="H165" s="16"/>
      <c r="I165" s="19">
        <f t="shared" si="40"/>
        <v>0</v>
      </c>
      <c r="J165" s="19">
        <v>0</v>
      </c>
      <c r="K165" s="19">
        <v>0</v>
      </c>
    </row>
    <row r="166" spans="1:11" s="21" customFormat="1" ht="15" customHeight="1" x14ac:dyDescent="0.25">
      <c r="A166" s="16">
        <v>36</v>
      </c>
      <c r="B166" s="50" t="s">
        <v>13</v>
      </c>
      <c r="C166" s="51"/>
      <c r="D166" s="51"/>
      <c r="E166" s="51"/>
      <c r="F166" s="51"/>
      <c r="G166" s="52"/>
      <c r="H166" s="16"/>
      <c r="I166" s="19">
        <f t="shared" si="40"/>
        <v>0</v>
      </c>
      <c r="J166" s="19">
        <v>0</v>
      </c>
      <c r="K166" s="19">
        <v>0</v>
      </c>
    </row>
    <row r="167" spans="1:11" s="21" customFormat="1" ht="30" customHeight="1" x14ac:dyDescent="0.25">
      <c r="A167" s="16">
        <v>37</v>
      </c>
      <c r="B167" s="50" t="s">
        <v>37</v>
      </c>
      <c r="C167" s="51"/>
      <c r="D167" s="51"/>
      <c r="E167" s="51"/>
      <c r="F167" s="51"/>
      <c r="G167" s="52"/>
      <c r="H167" s="16"/>
      <c r="I167" s="19">
        <f t="shared" si="40"/>
        <v>0</v>
      </c>
      <c r="J167" s="19">
        <f t="shared" ref="J167:K167" si="52">SUM(J168:J172)-J171</f>
        <v>0</v>
      </c>
      <c r="K167" s="19">
        <f t="shared" si="52"/>
        <v>0</v>
      </c>
    </row>
    <row r="168" spans="1:11" s="21" customFormat="1" ht="15" x14ac:dyDescent="0.25">
      <c r="A168" s="16">
        <v>38</v>
      </c>
      <c r="B168" s="50" t="s">
        <v>9</v>
      </c>
      <c r="C168" s="51"/>
      <c r="D168" s="51"/>
      <c r="E168" s="51"/>
      <c r="F168" s="51"/>
      <c r="G168" s="52"/>
      <c r="H168" s="16"/>
      <c r="I168" s="19">
        <f t="shared" si="40"/>
        <v>0</v>
      </c>
      <c r="J168" s="19">
        <v>0</v>
      </c>
      <c r="K168" s="19">
        <v>0</v>
      </c>
    </row>
    <row r="169" spans="1:11" s="21" customFormat="1" ht="15" customHeight="1" x14ac:dyDescent="0.25">
      <c r="A169" s="16">
        <v>39</v>
      </c>
      <c r="B169" s="50" t="s">
        <v>10</v>
      </c>
      <c r="C169" s="51"/>
      <c r="D169" s="51"/>
      <c r="E169" s="51"/>
      <c r="F169" s="51"/>
      <c r="G169" s="52"/>
      <c r="H169" s="16"/>
      <c r="I169" s="19">
        <f t="shared" si="40"/>
        <v>0</v>
      </c>
      <c r="J169" s="19">
        <v>0</v>
      </c>
      <c r="K169" s="19">
        <v>0</v>
      </c>
    </row>
    <row r="170" spans="1:11" s="21" customFormat="1" ht="15" customHeight="1" x14ac:dyDescent="0.25">
      <c r="A170" s="16">
        <v>40</v>
      </c>
      <c r="B170" s="50" t="s">
        <v>11</v>
      </c>
      <c r="C170" s="51"/>
      <c r="D170" s="51"/>
      <c r="E170" s="51"/>
      <c r="F170" s="51"/>
      <c r="G170" s="52"/>
      <c r="H170" s="16"/>
      <c r="I170" s="19">
        <f t="shared" si="40"/>
        <v>0</v>
      </c>
      <c r="J170" s="19">
        <v>0</v>
      </c>
      <c r="K170" s="19">
        <v>0</v>
      </c>
    </row>
    <row r="171" spans="1:11" s="21" customFormat="1" ht="15" customHeight="1" x14ac:dyDescent="0.25">
      <c r="A171" s="16">
        <v>41</v>
      </c>
      <c r="B171" s="50" t="s">
        <v>12</v>
      </c>
      <c r="C171" s="51"/>
      <c r="D171" s="51"/>
      <c r="E171" s="51"/>
      <c r="F171" s="51"/>
      <c r="G171" s="52"/>
      <c r="H171" s="16"/>
      <c r="I171" s="19">
        <f t="shared" si="40"/>
        <v>0</v>
      </c>
      <c r="J171" s="19">
        <v>0</v>
      </c>
      <c r="K171" s="19">
        <v>0</v>
      </c>
    </row>
    <row r="172" spans="1:11" s="21" customFormat="1" ht="15" customHeight="1" x14ac:dyDescent="0.25">
      <c r="A172" s="16">
        <v>42</v>
      </c>
      <c r="B172" s="50" t="s">
        <v>13</v>
      </c>
      <c r="C172" s="51"/>
      <c r="D172" s="51"/>
      <c r="E172" s="51"/>
      <c r="F172" s="51"/>
      <c r="G172" s="52"/>
      <c r="H172" s="16"/>
      <c r="I172" s="19">
        <f t="shared" si="40"/>
        <v>0</v>
      </c>
      <c r="J172" s="19">
        <v>0</v>
      </c>
      <c r="K172" s="19">
        <v>0</v>
      </c>
    </row>
    <row r="173" spans="1:11" s="21" customFormat="1" ht="30" customHeight="1" x14ac:dyDescent="0.25">
      <c r="A173" s="16">
        <v>43</v>
      </c>
      <c r="B173" s="50" t="s">
        <v>57</v>
      </c>
      <c r="C173" s="51"/>
      <c r="D173" s="51"/>
      <c r="E173" s="51"/>
      <c r="F173" s="51"/>
      <c r="G173" s="52"/>
      <c r="H173" s="16"/>
      <c r="I173" s="19">
        <f t="shared" si="40"/>
        <v>0</v>
      </c>
      <c r="J173" s="19">
        <f t="shared" ref="J173:K173" si="53">SUM(J174:J178)-J177</f>
        <v>0</v>
      </c>
      <c r="K173" s="19">
        <f t="shared" si="53"/>
        <v>0</v>
      </c>
    </row>
    <row r="174" spans="1:11" s="21" customFormat="1" ht="15" x14ac:dyDescent="0.25">
      <c r="A174" s="16">
        <v>44</v>
      </c>
      <c r="B174" s="50" t="s">
        <v>9</v>
      </c>
      <c r="C174" s="51"/>
      <c r="D174" s="51"/>
      <c r="E174" s="51"/>
      <c r="F174" s="51"/>
      <c r="G174" s="52"/>
      <c r="H174" s="16"/>
      <c r="I174" s="19">
        <f t="shared" si="40"/>
        <v>0</v>
      </c>
      <c r="J174" s="19">
        <v>0</v>
      </c>
      <c r="K174" s="19">
        <v>0</v>
      </c>
    </row>
    <row r="175" spans="1:11" s="21" customFormat="1" ht="15" customHeight="1" x14ac:dyDescent="0.25">
      <c r="A175" s="16">
        <v>45</v>
      </c>
      <c r="B175" s="50" t="s">
        <v>10</v>
      </c>
      <c r="C175" s="51"/>
      <c r="D175" s="51"/>
      <c r="E175" s="51"/>
      <c r="F175" s="51"/>
      <c r="G175" s="52"/>
      <c r="H175" s="16"/>
      <c r="I175" s="19">
        <f t="shared" si="40"/>
        <v>0</v>
      </c>
      <c r="J175" s="19">
        <v>0</v>
      </c>
      <c r="K175" s="19">
        <v>0</v>
      </c>
    </row>
    <row r="176" spans="1:11" s="21" customFormat="1" ht="15" customHeight="1" x14ac:dyDescent="0.25">
      <c r="A176" s="16">
        <v>46</v>
      </c>
      <c r="B176" s="50" t="s">
        <v>11</v>
      </c>
      <c r="C176" s="51"/>
      <c r="D176" s="51"/>
      <c r="E176" s="51"/>
      <c r="F176" s="51"/>
      <c r="G176" s="52"/>
      <c r="H176" s="16"/>
      <c r="I176" s="19">
        <f t="shared" si="40"/>
        <v>0</v>
      </c>
      <c r="J176" s="19">
        <v>0</v>
      </c>
      <c r="K176" s="19">
        <v>0</v>
      </c>
    </row>
    <row r="177" spans="1:11" s="21" customFormat="1" ht="15" customHeight="1" x14ac:dyDescent="0.25">
      <c r="A177" s="16">
        <v>47</v>
      </c>
      <c r="B177" s="50" t="s">
        <v>12</v>
      </c>
      <c r="C177" s="51"/>
      <c r="D177" s="51"/>
      <c r="E177" s="51"/>
      <c r="F177" s="51"/>
      <c r="G177" s="52"/>
      <c r="H177" s="16"/>
      <c r="I177" s="19">
        <f t="shared" si="40"/>
        <v>0</v>
      </c>
      <c r="J177" s="19">
        <v>0</v>
      </c>
      <c r="K177" s="19">
        <v>0</v>
      </c>
    </row>
    <row r="178" spans="1:11" s="21" customFormat="1" ht="15" customHeight="1" x14ac:dyDescent="0.25">
      <c r="A178" s="16">
        <v>48</v>
      </c>
      <c r="B178" s="50" t="s">
        <v>13</v>
      </c>
      <c r="C178" s="51"/>
      <c r="D178" s="51"/>
      <c r="E178" s="51"/>
      <c r="F178" s="51"/>
      <c r="G178" s="52"/>
      <c r="H178" s="16"/>
      <c r="I178" s="19">
        <f t="shared" si="40"/>
        <v>0</v>
      </c>
      <c r="J178" s="19">
        <v>0</v>
      </c>
      <c r="K178" s="19">
        <v>0</v>
      </c>
    </row>
    <row r="179" spans="1:11" s="21" customFormat="1" ht="15" customHeight="1" x14ac:dyDescent="0.25">
      <c r="A179" s="16">
        <v>49</v>
      </c>
      <c r="B179" s="50" t="s">
        <v>58</v>
      </c>
      <c r="C179" s="51"/>
      <c r="D179" s="51"/>
      <c r="E179" s="51"/>
      <c r="F179" s="51"/>
      <c r="G179" s="52"/>
      <c r="H179" s="16"/>
      <c r="I179" s="19">
        <f t="shared" si="40"/>
        <v>0</v>
      </c>
      <c r="J179" s="19">
        <f t="shared" ref="J179:K179" si="54">J180+J181+J182+J184</f>
        <v>0</v>
      </c>
      <c r="K179" s="19">
        <f t="shared" si="54"/>
        <v>0</v>
      </c>
    </row>
    <row r="180" spans="1:11" s="21" customFormat="1" ht="15" x14ac:dyDescent="0.25">
      <c r="A180" s="16">
        <v>50</v>
      </c>
      <c r="B180" s="50" t="s">
        <v>9</v>
      </c>
      <c r="C180" s="51"/>
      <c r="D180" s="51"/>
      <c r="E180" s="51"/>
      <c r="F180" s="51"/>
      <c r="G180" s="52"/>
      <c r="H180" s="16"/>
      <c r="I180" s="19">
        <f t="shared" si="40"/>
        <v>0</v>
      </c>
      <c r="J180" s="19">
        <v>0</v>
      </c>
      <c r="K180" s="19">
        <v>0</v>
      </c>
    </row>
    <row r="181" spans="1:11" s="21" customFormat="1" ht="15" customHeight="1" x14ac:dyDescent="0.25">
      <c r="A181" s="16">
        <v>51</v>
      </c>
      <c r="B181" s="50" t="s">
        <v>10</v>
      </c>
      <c r="C181" s="51"/>
      <c r="D181" s="51"/>
      <c r="E181" s="51"/>
      <c r="F181" s="51"/>
      <c r="G181" s="52"/>
      <c r="H181" s="16"/>
      <c r="I181" s="19">
        <f t="shared" si="40"/>
        <v>0</v>
      </c>
      <c r="J181" s="19">
        <v>0</v>
      </c>
      <c r="K181" s="19">
        <v>0</v>
      </c>
    </row>
    <row r="182" spans="1:11" s="21" customFormat="1" ht="15" customHeight="1" x14ac:dyDescent="0.25">
      <c r="A182" s="16">
        <v>52</v>
      </c>
      <c r="B182" s="50" t="s">
        <v>11</v>
      </c>
      <c r="C182" s="51"/>
      <c r="D182" s="51"/>
      <c r="E182" s="51"/>
      <c r="F182" s="51"/>
      <c r="G182" s="52"/>
      <c r="H182" s="16"/>
      <c r="I182" s="19">
        <f t="shared" si="40"/>
        <v>0</v>
      </c>
      <c r="J182" s="19">
        <v>0</v>
      </c>
      <c r="K182" s="19">
        <v>0</v>
      </c>
    </row>
    <row r="183" spans="1:11" s="21" customFormat="1" ht="15" customHeight="1" x14ac:dyDescent="0.25">
      <c r="A183" s="16">
        <v>53</v>
      </c>
      <c r="B183" s="50" t="s">
        <v>12</v>
      </c>
      <c r="C183" s="51"/>
      <c r="D183" s="51"/>
      <c r="E183" s="51"/>
      <c r="F183" s="51"/>
      <c r="G183" s="52"/>
      <c r="H183" s="16"/>
      <c r="I183" s="19">
        <f t="shared" si="40"/>
        <v>0</v>
      </c>
      <c r="J183" s="19">
        <v>0</v>
      </c>
      <c r="K183" s="19">
        <v>0</v>
      </c>
    </row>
    <row r="184" spans="1:11" s="21" customFormat="1" ht="15" customHeight="1" x14ac:dyDescent="0.25">
      <c r="A184" s="16">
        <v>54</v>
      </c>
      <c r="B184" s="50" t="s">
        <v>13</v>
      </c>
      <c r="C184" s="51"/>
      <c r="D184" s="51"/>
      <c r="E184" s="51"/>
      <c r="F184" s="51"/>
      <c r="G184" s="52"/>
      <c r="H184" s="16"/>
      <c r="I184" s="19">
        <f t="shared" si="40"/>
        <v>0</v>
      </c>
      <c r="J184" s="19">
        <v>0</v>
      </c>
      <c r="K184" s="19">
        <v>0</v>
      </c>
    </row>
    <row r="185" spans="1:11" s="21" customFormat="1" ht="15" customHeight="1" x14ac:dyDescent="0.25">
      <c r="A185" s="16">
        <v>55</v>
      </c>
      <c r="B185" s="50" t="s">
        <v>38</v>
      </c>
      <c r="C185" s="51"/>
      <c r="D185" s="51"/>
      <c r="E185" s="51"/>
      <c r="F185" s="51"/>
      <c r="G185" s="52"/>
      <c r="H185" s="16"/>
      <c r="I185" s="19">
        <f t="shared" si="40"/>
        <v>0</v>
      </c>
      <c r="J185" s="19">
        <f t="shared" ref="J185:K185" si="55">SUM(J186:J190)-J189</f>
        <v>0</v>
      </c>
      <c r="K185" s="19">
        <f t="shared" si="55"/>
        <v>0</v>
      </c>
    </row>
    <row r="186" spans="1:11" s="21" customFormat="1" ht="15" x14ac:dyDescent="0.25">
      <c r="A186" s="16">
        <v>56</v>
      </c>
      <c r="B186" s="50" t="s">
        <v>9</v>
      </c>
      <c r="C186" s="51"/>
      <c r="D186" s="51"/>
      <c r="E186" s="51"/>
      <c r="F186" s="51"/>
      <c r="G186" s="52"/>
      <c r="H186" s="16"/>
      <c r="I186" s="19">
        <f t="shared" si="40"/>
        <v>0</v>
      </c>
      <c r="J186" s="19">
        <v>0</v>
      </c>
      <c r="K186" s="19">
        <v>0</v>
      </c>
    </row>
    <row r="187" spans="1:11" s="21" customFormat="1" ht="15" customHeight="1" x14ac:dyDescent="0.25">
      <c r="A187" s="16">
        <v>57</v>
      </c>
      <c r="B187" s="50" t="s">
        <v>10</v>
      </c>
      <c r="C187" s="51"/>
      <c r="D187" s="51"/>
      <c r="E187" s="51"/>
      <c r="F187" s="51"/>
      <c r="G187" s="52"/>
      <c r="H187" s="16"/>
      <c r="I187" s="19">
        <f t="shared" si="40"/>
        <v>0</v>
      </c>
      <c r="J187" s="19">
        <v>0</v>
      </c>
      <c r="K187" s="19">
        <v>0</v>
      </c>
    </row>
    <row r="188" spans="1:11" s="21" customFormat="1" ht="15" customHeight="1" x14ac:dyDescent="0.25">
      <c r="A188" s="16">
        <v>58</v>
      </c>
      <c r="B188" s="50" t="s">
        <v>11</v>
      </c>
      <c r="C188" s="51"/>
      <c r="D188" s="51"/>
      <c r="E188" s="51"/>
      <c r="F188" s="51"/>
      <c r="G188" s="52"/>
      <c r="H188" s="16"/>
      <c r="I188" s="19">
        <f t="shared" si="40"/>
        <v>0</v>
      </c>
      <c r="J188" s="19">
        <v>0</v>
      </c>
      <c r="K188" s="19">
        <v>0</v>
      </c>
    </row>
    <row r="189" spans="1:11" s="21" customFormat="1" ht="15" customHeight="1" x14ac:dyDescent="0.25">
      <c r="A189" s="16">
        <v>59</v>
      </c>
      <c r="B189" s="50" t="s">
        <v>12</v>
      </c>
      <c r="C189" s="51"/>
      <c r="D189" s="51"/>
      <c r="E189" s="51"/>
      <c r="F189" s="51"/>
      <c r="G189" s="52"/>
      <c r="H189" s="16"/>
      <c r="I189" s="19">
        <f t="shared" si="40"/>
        <v>0</v>
      </c>
      <c r="J189" s="19">
        <v>0</v>
      </c>
      <c r="K189" s="19">
        <v>0</v>
      </c>
    </row>
    <row r="190" spans="1:11" s="21" customFormat="1" ht="15" customHeight="1" x14ac:dyDescent="0.25">
      <c r="A190" s="16">
        <v>60</v>
      </c>
      <c r="B190" s="50" t="s">
        <v>13</v>
      </c>
      <c r="C190" s="51"/>
      <c r="D190" s="51"/>
      <c r="E190" s="51"/>
      <c r="F190" s="51"/>
      <c r="G190" s="52"/>
      <c r="H190" s="16"/>
      <c r="I190" s="19">
        <f t="shared" si="40"/>
        <v>0</v>
      </c>
      <c r="J190" s="19">
        <v>0</v>
      </c>
      <c r="K190" s="19">
        <v>0</v>
      </c>
    </row>
    <row r="191" spans="1:11" s="21" customFormat="1" ht="15" customHeight="1" x14ac:dyDescent="0.25">
      <c r="A191" s="16">
        <v>61</v>
      </c>
      <c r="B191" s="50" t="s">
        <v>50</v>
      </c>
      <c r="C191" s="51"/>
      <c r="D191" s="51"/>
      <c r="E191" s="51"/>
      <c r="F191" s="51"/>
      <c r="G191" s="52"/>
      <c r="H191" s="16"/>
      <c r="I191" s="19">
        <f t="shared" si="40"/>
        <v>60000</v>
      </c>
      <c r="J191" s="19">
        <f t="shared" ref="J191:K191" si="56">SUM(J192:J196)-J195</f>
        <v>0</v>
      </c>
      <c r="K191" s="19">
        <f t="shared" si="56"/>
        <v>0</v>
      </c>
    </row>
    <row r="192" spans="1:11" s="21" customFormat="1" ht="15" x14ac:dyDescent="0.25">
      <c r="A192" s="16">
        <v>62</v>
      </c>
      <c r="B192" s="50" t="s">
        <v>9</v>
      </c>
      <c r="C192" s="51"/>
      <c r="D192" s="51"/>
      <c r="E192" s="51"/>
      <c r="F192" s="51"/>
      <c r="G192" s="52"/>
      <c r="H192" s="16"/>
      <c r="I192" s="19">
        <f t="shared" si="40"/>
        <v>0</v>
      </c>
      <c r="J192" s="19">
        <v>0</v>
      </c>
      <c r="K192" s="19">
        <v>0</v>
      </c>
    </row>
    <row r="193" spans="1:11" s="21" customFormat="1" ht="15" customHeight="1" x14ac:dyDescent="0.25">
      <c r="A193" s="16">
        <v>63</v>
      </c>
      <c r="B193" s="50" t="s">
        <v>10</v>
      </c>
      <c r="C193" s="51"/>
      <c r="D193" s="51"/>
      <c r="E193" s="51"/>
      <c r="F193" s="51"/>
      <c r="G193" s="52"/>
      <c r="H193" s="16"/>
      <c r="I193" s="19">
        <f t="shared" si="40"/>
        <v>30000</v>
      </c>
      <c r="J193" s="19">
        <v>0</v>
      </c>
      <c r="K193" s="19">
        <v>0</v>
      </c>
    </row>
    <row r="194" spans="1:11" s="21" customFormat="1" ht="15" customHeight="1" x14ac:dyDescent="0.25">
      <c r="A194" s="16">
        <v>64</v>
      </c>
      <c r="B194" s="50" t="s">
        <v>11</v>
      </c>
      <c r="C194" s="51"/>
      <c r="D194" s="51"/>
      <c r="E194" s="51"/>
      <c r="F194" s="51"/>
      <c r="G194" s="52"/>
      <c r="H194" s="16"/>
      <c r="I194" s="19">
        <f t="shared" si="40"/>
        <v>30000</v>
      </c>
      <c r="J194" s="19">
        <v>0</v>
      </c>
      <c r="K194" s="19">
        <v>0</v>
      </c>
    </row>
    <row r="195" spans="1:11" s="21" customFormat="1" ht="15" customHeight="1" x14ac:dyDescent="0.25">
      <c r="A195" s="16">
        <v>65</v>
      </c>
      <c r="B195" s="50" t="s">
        <v>12</v>
      </c>
      <c r="C195" s="51"/>
      <c r="D195" s="51"/>
      <c r="E195" s="51"/>
      <c r="F195" s="51"/>
      <c r="G195" s="52"/>
      <c r="H195" s="16"/>
      <c r="I195" s="19">
        <f t="shared" si="40"/>
        <v>30000</v>
      </c>
      <c r="J195" s="19">
        <v>0</v>
      </c>
      <c r="K195" s="19">
        <v>0</v>
      </c>
    </row>
    <row r="196" spans="1:11" s="21" customFormat="1" ht="15" customHeight="1" x14ac:dyDescent="0.25">
      <c r="A196" s="16">
        <v>66</v>
      </c>
      <c r="B196" s="50" t="s">
        <v>13</v>
      </c>
      <c r="C196" s="51"/>
      <c r="D196" s="51"/>
      <c r="E196" s="51"/>
      <c r="F196" s="51"/>
      <c r="G196" s="52"/>
      <c r="H196" s="16"/>
      <c r="I196" s="19">
        <f t="shared" ref="I196:I240" si="57">F78</f>
        <v>0</v>
      </c>
      <c r="J196" s="19">
        <v>0</v>
      </c>
      <c r="K196" s="19">
        <v>0</v>
      </c>
    </row>
    <row r="197" spans="1:11" s="21" customFormat="1" ht="15" customHeight="1" x14ac:dyDescent="0.25">
      <c r="A197" s="16">
        <v>67</v>
      </c>
      <c r="B197" s="50" t="s">
        <v>52</v>
      </c>
      <c r="C197" s="51"/>
      <c r="D197" s="51"/>
      <c r="E197" s="51"/>
      <c r="F197" s="51"/>
      <c r="G197" s="52"/>
      <c r="H197" s="16"/>
      <c r="I197" s="19">
        <f t="shared" si="57"/>
        <v>0</v>
      </c>
      <c r="J197" s="19">
        <f t="shared" ref="J197:K197" si="58">SUM(J198:J202)-J201</f>
        <v>0</v>
      </c>
      <c r="K197" s="19">
        <f t="shared" si="58"/>
        <v>0</v>
      </c>
    </row>
    <row r="198" spans="1:11" s="21" customFormat="1" ht="15" x14ac:dyDescent="0.25">
      <c r="A198" s="16">
        <v>68</v>
      </c>
      <c r="B198" s="50" t="s">
        <v>9</v>
      </c>
      <c r="C198" s="51"/>
      <c r="D198" s="51"/>
      <c r="E198" s="51"/>
      <c r="F198" s="51"/>
      <c r="G198" s="52"/>
      <c r="H198" s="16"/>
      <c r="I198" s="19">
        <f t="shared" si="57"/>
        <v>0</v>
      </c>
      <c r="J198" s="19">
        <v>0</v>
      </c>
      <c r="K198" s="19">
        <v>0</v>
      </c>
    </row>
    <row r="199" spans="1:11" s="21" customFormat="1" ht="15" customHeight="1" x14ac:dyDescent="0.25">
      <c r="A199" s="16">
        <v>69</v>
      </c>
      <c r="B199" s="50" t="s">
        <v>10</v>
      </c>
      <c r="C199" s="51"/>
      <c r="D199" s="51"/>
      <c r="E199" s="51"/>
      <c r="F199" s="51"/>
      <c r="G199" s="52"/>
      <c r="H199" s="16"/>
      <c r="I199" s="19">
        <f t="shared" si="57"/>
        <v>0</v>
      </c>
      <c r="J199" s="19">
        <v>0</v>
      </c>
      <c r="K199" s="19">
        <v>0</v>
      </c>
    </row>
    <row r="200" spans="1:11" s="21" customFormat="1" ht="15" customHeight="1" x14ac:dyDescent="0.25">
      <c r="A200" s="16">
        <v>70</v>
      </c>
      <c r="B200" s="50" t="s">
        <v>11</v>
      </c>
      <c r="C200" s="51"/>
      <c r="D200" s="51"/>
      <c r="E200" s="51"/>
      <c r="F200" s="51"/>
      <c r="G200" s="52"/>
      <c r="H200" s="16"/>
      <c r="I200" s="19">
        <f t="shared" si="57"/>
        <v>0</v>
      </c>
      <c r="J200" s="19">
        <v>0</v>
      </c>
      <c r="K200" s="19">
        <v>0</v>
      </c>
    </row>
    <row r="201" spans="1:11" s="21" customFormat="1" ht="15" customHeight="1" x14ac:dyDescent="0.25">
      <c r="A201" s="16">
        <v>71</v>
      </c>
      <c r="B201" s="50" t="s">
        <v>12</v>
      </c>
      <c r="C201" s="51"/>
      <c r="D201" s="51"/>
      <c r="E201" s="51"/>
      <c r="F201" s="51"/>
      <c r="G201" s="52"/>
      <c r="H201" s="16"/>
      <c r="I201" s="19">
        <f t="shared" si="57"/>
        <v>0</v>
      </c>
      <c r="J201" s="19">
        <v>0</v>
      </c>
      <c r="K201" s="19">
        <v>0</v>
      </c>
    </row>
    <row r="202" spans="1:11" s="21" customFormat="1" ht="15" customHeight="1" x14ac:dyDescent="0.25">
      <c r="A202" s="16">
        <v>72</v>
      </c>
      <c r="B202" s="50" t="s">
        <v>13</v>
      </c>
      <c r="C202" s="51"/>
      <c r="D202" s="51"/>
      <c r="E202" s="51"/>
      <c r="F202" s="51"/>
      <c r="G202" s="52"/>
      <c r="H202" s="16"/>
      <c r="I202" s="19">
        <f t="shared" si="57"/>
        <v>0</v>
      </c>
      <c r="J202" s="19">
        <v>0</v>
      </c>
      <c r="K202" s="19">
        <v>0</v>
      </c>
    </row>
    <row r="203" spans="1:11" s="21" customFormat="1" ht="15" customHeight="1" x14ac:dyDescent="0.25">
      <c r="A203" s="16">
        <v>73</v>
      </c>
      <c r="B203" s="50" t="s">
        <v>53</v>
      </c>
      <c r="C203" s="51"/>
      <c r="D203" s="51"/>
      <c r="E203" s="51"/>
      <c r="F203" s="51"/>
      <c r="G203" s="52"/>
      <c r="H203" s="16"/>
      <c r="I203" s="19">
        <f t="shared" si="57"/>
        <v>19819.57</v>
      </c>
      <c r="J203" s="19">
        <f t="shared" ref="J203:K203" si="59">SUM(J204:J208)-J207</f>
        <v>0</v>
      </c>
      <c r="K203" s="19">
        <f t="shared" si="59"/>
        <v>0</v>
      </c>
    </row>
    <row r="204" spans="1:11" s="21" customFormat="1" ht="15" x14ac:dyDescent="0.25">
      <c r="A204" s="16">
        <v>74</v>
      </c>
      <c r="B204" s="50" t="s">
        <v>9</v>
      </c>
      <c r="C204" s="51"/>
      <c r="D204" s="51"/>
      <c r="E204" s="51"/>
      <c r="F204" s="51"/>
      <c r="G204" s="52"/>
      <c r="H204" s="16"/>
      <c r="I204" s="19">
        <f t="shared" si="57"/>
        <v>0</v>
      </c>
      <c r="J204" s="19">
        <v>0</v>
      </c>
      <c r="K204" s="19">
        <v>0</v>
      </c>
    </row>
    <row r="205" spans="1:11" s="21" customFormat="1" ht="15" customHeight="1" x14ac:dyDescent="0.25">
      <c r="A205" s="16">
        <v>75</v>
      </c>
      <c r="B205" s="50" t="s">
        <v>10</v>
      </c>
      <c r="C205" s="51"/>
      <c r="D205" s="51"/>
      <c r="E205" s="51"/>
      <c r="F205" s="51"/>
      <c r="G205" s="52"/>
      <c r="H205" s="16"/>
      <c r="I205" s="19">
        <f t="shared" si="57"/>
        <v>13873.7</v>
      </c>
      <c r="J205" s="19">
        <v>0</v>
      </c>
      <c r="K205" s="19">
        <v>0</v>
      </c>
    </row>
    <row r="206" spans="1:11" s="21" customFormat="1" ht="15" customHeight="1" x14ac:dyDescent="0.25">
      <c r="A206" s="16">
        <v>76</v>
      </c>
      <c r="B206" s="50" t="s">
        <v>11</v>
      </c>
      <c r="C206" s="51"/>
      <c r="D206" s="51"/>
      <c r="E206" s="51"/>
      <c r="F206" s="51"/>
      <c r="G206" s="52"/>
      <c r="H206" s="16"/>
      <c r="I206" s="19">
        <f t="shared" si="57"/>
        <v>5945.87</v>
      </c>
      <c r="J206" s="19">
        <v>0</v>
      </c>
      <c r="K206" s="19">
        <v>0</v>
      </c>
    </row>
    <row r="207" spans="1:11" s="21" customFormat="1" ht="15" customHeight="1" x14ac:dyDescent="0.25">
      <c r="A207" s="16">
        <v>77</v>
      </c>
      <c r="B207" s="50" t="s">
        <v>12</v>
      </c>
      <c r="C207" s="51"/>
      <c r="D207" s="51"/>
      <c r="E207" s="51"/>
      <c r="F207" s="51"/>
      <c r="G207" s="52"/>
      <c r="H207" s="16"/>
      <c r="I207" s="19">
        <f t="shared" si="57"/>
        <v>5945.87</v>
      </c>
      <c r="J207" s="19">
        <v>0</v>
      </c>
      <c r="K207" s="19">
        <v>0</v>
      </c>
    </row>
    <row r="208" spans="1:11" s="21" customFormat="1" ht="15" customHeight="1" x14ac:dyDescent="0.25">
      <c r="A208" s="16">
        <v>78</v>
      </c>
      <c r="B208" s="50" t="s">
        <v>13</v>
      </c>
      <c r="C208" s="51"/>
      <c r="D208" s="51"/>
      <c r="E208" s="51"/>
      <c r="F208" s="51"/>
      <c r="G208" s="52"/>
      <c r="H208" s="16"/>
      <c r="I208" s="19">
        <f t="shared" si="57"/>
        <v>0</v>
      </c>
      <c r="J208" s="19">
        <v>0</v>
      </c>
      <c r="K208" s="19">
        <v>0</v>
      </c>
    </row>
    <row r="209" spans="1:11" s="21" customFormat="1" ht="15" customHeight="1" x14ac:dyDescent="0.25">
      <c r="A209" s="16">
        <v>73</v>
      </c>
      <c r="B209" s="50" t="s">
        <v>63</v>
      </c>
      <c r="C209" s="51"/>
      <c r="D209" s="51"/>
      <c r="E209" s="51"/>
      <c r="F209" s="51"/>
      <c r="G209" s="52"/>
      <c r="H209" s="16"/>
      <c r="I209" s="19">
        <f t="shared" si="57"/>
        <v>2528.6099999999997</v>
      </c>
      <c r="J209" s="19">
        <f t="shared" ref="J209:K209" si="60">SUM(J210:J214)-J213</f>
        <v>0</v>
      </c>
      <c r="K209" s="19">
        <f t="shared" si="60"/>
        <v>0</v>
      </c>
    </row>
    <row r="210" spans="1:11" s="21" customFormat="1" ht="15" x14ac:dyDescent="0.25">
      <c r="A210" s="16">
        <v>74</v>
      </c>
      <c r="B210" s="50" t="s">
        <v>9</v>
      </c>
      <c r="C210" s="51"/>
      <c r="D210" s="51"/>
      <c r="E210" s="51"/>
      <c r="F210" s="51"/>
      <c r="G210" s="52"/>
      <c r="H210" s="16"/>
      <c r="I210" s="19">
        <f t="shared" si="57"/>
        <v>0</v>
      </c>
      <c r="J210" s="19">
        <v>0</v>
      </c>
      <c r="K210" s="19">
        <v>0</v>
      </c>
    </row>
    <row r="211" spans="1:11" s="21" customFormat="1" ht="15" customHeight="1" x14ac:dyDescent="0.25">
      <c r="A211" s="16">
        <v>75</v>
      </c>
      <c r="B211" s="50" t="s">
        <v>10</v>
      </c>
      <c r="C211" s="51"/>
      <c r="D211" s="51"/>
      <c r="E211" s="51"/>
      <c r="F211" s="51"/>
      <c r="G211" s="52"/>
      <c r="H211" s="16"/>
      <c r="I211" s="19">
        <f t="shared" si="57"/>
        <v>702.1</v>
      </c>
      <c r="J211" s="19">
        <v>0</v>
      </c>
      <c r="K211" s="19">
        <v>0</v>
      </c>
    </row>
    <row r="212" spans="1:11" s="21" customFormat="1" ht="15" customHeight="1" x14ac:dyDescent="0.25">
      <c r="A212" s="16">
        <v>76</v>
      </c>
      <c r="B212" s="50" t="s">
        <v>11</v>
      </c>
      <c r="C212" s="51"/>
      <c r="D212" s="51"/>
      <c r="E212" s="51"/>
      <c r="F212" s="51"/>
      <c r="G212" s="52"/>
      <c r="H212" s="16"/>
      <c r="I212" s="19">
        <f t="shared" si="57"/>
        <v>1200.01</v>
      </c>
      <c r="J212" s="19">
        <v>0</v>
      </c>
      <c r="K212" s="19">
        <v>0</v>
      </c>
    </row>
    <row r="213" spans="1:11" s="21" customFormat="1" ht="15" customHeight="1" x14ac:dyDescent="0.25">
      <c r="A213" s="16">
        <v>77</v>
      </c>
      <c r="B213" s="50" t="s">
        <v>12</v>
      </c>
      <c r="C213" s="51"/>
      <c r="D213" s="51"/>
      <c r="E213" s="51"/>
      <c r="F213" s="51"/>
      <c r="G213" s="52"/>
      <c r="H213" s="16"/>
      <c r="I213" s="19">
        <f t="shared" si="57"/>
        <v>1200.01</v>
      </c>
      <c r="J213" s="19">
        <v>0</v>
      </c>
      <c r="K213" s="19">
        <v>0</v>
      </c>
    </row>
    <row r="214" spans="1:11" s="21" customFormat="1" ht="15" customHeight="1" x14ac:dyDescent="0.25">
      <c r="A214" s="16">
        <v>78</v>
      </c>
      <c r="B214" s="50" t="s">
        <v>13</v>
      </c>
      <c r="C214" s="51"/>
      <c r="D214" s="51"/>
      <c r="E214" s="51"/>
      <c r="F214" s="51"/>
      <c r="G214" s="52"/>
      <c r="H214" s="16"/>
      <c r="I214" s="19">
        <f t="shared" si="57"/>
        <v>626.5</v>
      </c>
      <c r="J214" s="19">
        <v>0</v>
      </c>
      <c r="K214" s="19">
        <v>0</v>
      </c>
    </row>
    <row r="215" spans="1:11" s="21" customFormat="1" ht="30" customHeight="1" x14ac:dyDescent="0.25">
      <c r="A215" s="16">
        <v>73</v>
      </c>
      <c r="B215" s="50" t="s">
        <v>62</v>
      </c>
      <c r="C215" s="51"/>
      <c r="D215" s="51"/>
      <c r="E215" s="51"/>
      <c r="F215" s="51"/>
      <c r="G215" s="52"/>
      <c r="H215" s="16"/>
      <c r="I215" s="19">
        <f t="shared" si="57"/>
        <v>0</v>
      </c>
      <c r="J215" s="19">
        <f t="shared" ref="J215:K215" si="61">SUM(J216:J220)-J219</f>
        <v>0</v>
      </c>
      <c r="K215" s="19">
        <f t="shared" si="61"/>
        <v>0</v>
      </c>
    </row>
    <row r="216" spans="1:11" s="21" customFormat="1" ht="15" x14ac:dyDescent="0.25">
      <c r="A216" s="16">
        <v>74</v>
      </c>
      <c r="B216" s="50" t="s">
        <v>9</v>
      </c>
      <c r="C216" s="51"/>
      <c r="D216" s="51"/>
      <c r="E216" s="51"/>
      <c r="F216" s="51"/>
      <c r="G216" s="52"/>
      <c r="H216" s="16"/>
      <c r="I216" s="19">
        <f t="shared" si="57"/>
        <v>0</v>
      </c>
      <c r="J216" s="19">
        <v>0</v>
      </c>
      <c r="K216" s="19">
        <v>0</v>
      </c>
    </row>
    <row r="217" spans="1:11" s="21" customFormat="1" ht="15" customHeight="1" x14ac:dyDescent="0.25">
      <c r="A217" s="16">
        <v>75</v>
      </c>
      <c r="B217" s="50" t="s">
        <v>10</v>
      </c>
      <c r="C217" s="51"/>
      <c r="D217" s="51"/>
      <c r="E217" s="51"/>
      <c r="F217" s="51"/>
      <c r="G217" s="52"/>
      <c r="H217" s="16"/>
      <c r="I217" s="19">
        <f t="shared" si="57"/>
        <v>0</v>
      </c>
      <c r="J217" s="19">
        <v>0</v>
      </c>
      <c r="K217" s="19">
        <v>0</v>
      </c>
    </row>
    <row r="218" spans="1:11" s="21" customFormat="1" ht="15" customHeight="1" x14ac:dyDescent="0.25">
      <c r="A218" s="16">
        <v>76</v>
      </c>
      <c r="B218" s="50" t="s">
        <v>11</v>
      </c>
      <c r="C218" s="51"/>
      <c r="D218" s="51"/>
      <c r="E218" s="51"/>
      <c r="F218" s="51"/>
      <c r="G218" s="52"/>
      <c r="H218" s="16"/>
      <c r="I218" s="19">
        <f t="shared" si="57"/>
        <v>0</v>
      </c>
      <c r="J218" s="19">
        <v>0</v>
      </c>
      <c r="K218" s="19">
        <v>0</v>
      </c>
    </row>
    <row r="219" spans="1:11" s="21" customFormat="1" ht="15" customHeight="1" x14ac:dyDescent="0.25">
      <c r="A219" s="16">
        <v>77</v>
      </c>
      <c r="B219" s="50" t="s">
        <v>12</v>
      </c>
      <c r="C219" s="51"/>
      <c r="D219" s="51"/>
      <c r="E219" s="51"/>
      <c r="F219" s="51"/>
      <c r="G219" s="52"/>
      <c r="H219" s="16"/>
      <c r="I219" s="19">
        <f t="shared" si="57"/>
        <v>0</v>
      </c>
      <c r="J219" s="19">
        <v>0</v>
      </c>
      <c r="K219" s="19">
        <v>0</v>
      </c>
    </row>
    <row r="220" spans="1:11" s="21" customFormat="1" ht="15" customHeight="1" x14ac:dyDescent="0.25">
      <c r="A220" s="16">
        <v>78</v>
      </c>
      <c r="B220" s="50" t="s">
        <v>13</v>
      </c>
      <c r="C220" s="51"/>
      <c r="D220" s="51"/>
      <c r="E220" s="51"/>
      <c r="F220" s="51"/>
      <c r="G220" s="52"/>
      <c r="H220" s="16"/>
      <c r="I220" s="19">
        <f t="shared" si="57"/>
        <v>0</v>
      </c>
      <c r="J220" s="19">
        <v>0</v>
      </c>
      <c r="K220" s="19">
        <v>0</v>
      </c>
    </row>
    <row r="221" spans="1:11" s="21" customFormat="1" ht="15" customHeight="1" x14ac:dyDescent="0.25">
      <c r="A221" s="16">
        <v>79</v>
      </c>
      <c r="B221" s="50" t="s">
        <v>29</v>
      </c>
      <c r="C221" s="51"/>
      <c r="D221" s="51"/>
      <c r="E221" s="51"/>
      <c r="F221" s="51"/>
      <c r="G221" s="52"/>
      <c r="H221" s="16" t="s">
        <v>32</v>
      </c>
      <c r="I221" s="19">
        <f t="shared" si="57"/>
        <v>3959.7</v>
      </c>
      <c r="J221" s="19">
        <f t="shared" ref="J221:K221" si="62">SUM(J222:J226)+J225</f>
        <v>1649.8749999999998</v>
      </c>
      <c r="K221" s="19">
        <f t="shared" si="62"/>
        <v>2639.7999999999997</v>
      </c>
    </row>
    <row r="222" spans="1:11" s="21" customFormat="1" ht="15" customHeight="1" x14ac:dyDescent="0.25">
      <c r="A222" s="16">
        <v>80</v>
      </c>
      <c r="B222" s="50" t="s">
        <v>9</v>
      </c>
      <c r="C222" s="51"/>
      <c r="D222" s="51"/>
      <c r="E222" s="51"/>
      <c r="F222" s="51"/>
      <c r="G222" s="52"/>
      <c r="H222" s="16"/>
      <c r="I222" s="19">
        <f t="shared" si="57"/>
        <v>0</v>
      </c>
      <c r="J222" s="19">
        <v>0</v>
      </c>
      <c r="K222" s="19">
        <v>0</v>
      </c>
    </row>
    <row r="223" spans="1:11" s="21" customFormat="1" ht="15" customHeight="1" x14ac:dyDescent="0.25">
      <c r="A223" s="16">
        <v>81</v>
      </c>
      <c r="B223" s="50" t="s">
        <v>10</v>
      </c>
      <c r="C223" s="51"/>
      <c r="D223" s="51"/>
      <c r="E223" s="51"/>
      <c r="F223" s="51"/>
      <c r="G223" s="52"/>
      <c r="H223" s="37"/>
      <c r="I223" s="19">
        <f t="shared" si="57"/>
        <v>3959.7</v>
      </c>
      <c r="J223" s="19">
        <f>I223/12*5</f>
        <v>1649.8749999999998</v>
      </c>
      <c r="K223" s="19">
        <f>I223/12*8</f>
        <v>2639.7999999999997</v>
      </c>
    </row>
    <row r="224" spans="1:11" s="21" customFormat="1" ht="15" customHeight="1" x14ac:dyDescent="0.25">
      <c r="A224" s="16">
        <v>82</v>
      </c>
      <c r="B224" s="50" t="s">
        <v>11</v>
      </c>
      <c r="C224" s="51"/>
      <c r="D224" s="51"/>
      <c r="E224" s="51"/>
      <c r="F224" s="51"/>
      <c r="G224" s="52"/>
      <c r="H224" s="37"/>
      <c r="I224" s="19">
        <f t="shared" si="57"/>
        <v>0</v>
      </c>
      <c r="J224" s="19">
        <v>0</v>
      </c>
      <c r="K224" s="19">
        <v>0</v>
      </c>
    </row>
    <row r="225" spans="1:11" s="21" customFormat="1" ht="15" customHeight="1" x14ac:dyDescent="0.25">
      <c r="A225" s="16">
        <v>83</v>
      </c>
      <c r="B225" s="50" t="s">
        <v>12</v>
      </c>
      <c r="C225" s="51"/>
      <c r="D225" s="51"/>
      <c r="E225" s="51"/>
      <c r="F225" s="51"/>
      <c r="G225" s="52"/>
      <c r="H225" s="16"/>
      <c r="I225" s="19">
        <f t="shared" si="57"/>
        <v>0</v>
      </c>
      <c r="J225" s="19">
        <v>0</v>
      </c>
      <c r="K225" s="19">
        <v>0</v>
      </c>
    </row>
    <row r="226" spans="1:11" s="21" customFormat="1" ht="15" customHeight="1" x14ac:dyDescent="0.25">
      <c r="A226" s="16">
        <v>84</v>
      </c>
      <c r="B226" s="50" t="s">
        <v>13</v>
      </c>
      <c r="C226" s="51"/>
      <c r="D226" s="51"/>
      <c r="E226" s="51"/>
      <c r="F226" s="51"/>
      <c r="G226" s="52"/>
      <c r="H226" s="37"/>
      <c r="I226" s="19">
        <f t="shared" si="57"/>
        <v>0</v>
      </c>
      <c r="J226" s="19">
        <v>0</v>
      </c>
      <c r="K226" s="19">
        <v>0</v>
      </c>
    </row>
    <row r="227" spans="1:11" s="21" customFormat="1" ht="30" customHeight="1" x14ac:dyDescent="0.25">
      <c r="A227" s="16">
        <v>85</v>
      </c>
      <c r="B227" s="50" t="s">
        <v>30</v>
      </c>
      <c r="C227" s="51"/>
      <c r="D227" s="51"/>
      <c r="E227" s="51"/>
      <c r="F227" s="51"/>
      <c r="G227" s="52"/>
      <c r="H227" s="29" t="s">
        <v>33</v>
      </c>
      <c r="I227" s="19">
        <f t="shared" si="57"/>
        <v>112.6</v>
      </c>
      <c r="J227" s="19">
        <f t="shared" ref="J227:K227" si="63">SUM(J228:J232)-J231</f>
        <v>0</v>
      </c>
      <c r="K227" s="19">
        <f t="shared" si="63"/>
        <v>0</v>
      </c>
    </row>
    <row r="228" spans="1:11" s="21" customFormat="1" ht="15" x14ac:dyDescent="0.25">
      <c r="A228" s="16">
        <v>86</v>
      </c>
      <c r="B228" s="50" t="s">
        <v>9</v>
      </c>
      <c r="C228" s="51"/>
      <c r="D228" s="51"/>
      <c r="E228" s="51"/>
      <c r="F228" s="51"/>
      <c r="G228" s="52"/>
      <c r="H228" s="16"/>
      <c r="I228" s="19">
        <f t="shared" si="57"/>
        <v>0</v>
      </c>
      <c r="J228" s="19">
        <v>0</v>
      </c>
      <c r="K228" s="19">
        <v>0</v>
      </c>
    </row>
    <row r="229" spans="1:11" s="21" customFormat="1" ht="15" customHeight="1" x14ac:dyDescent="0.25">
      <c r="A229" s="16">
        <v>87</v>
      </c>
      <c r="B229" s="50" t="s">
        <v>10</v>
      </c>
      <c r="C229" s="51"/>
      <c r="D229" s="51"/>
      <c r="E229" s="51"/>
      <c r="F229" s="51"/>
      <c r="G229" s="52"/>
      <c r="H229" s="16"/>
      <c r="I229" s="19">
        <f t="shared" si="57"/>
        <v>112.6</v>
      </c>
      <c r="J229" s="19">
        <v>0</v>
      </c>
      <c r="K229" s="19">
        <v>0</v>
      </c>
    </row>
    <row r="230" spans="1:11" s="21" customFormat="1" ht="15" customHeight="1" x14ac:dyDescent="0.25">
      <c r="A230" s="16">
        <v>88</v>
      </c>
      <c r="B230" s="50" t="s">
        <v>11</v>
      </c>
      <c r="C230" s="51"/>
      <c r="D230" s="51"/>
      <c r="E230" s="51"/>
      <c r="F230" s="51"/>
      <c r="G230" s="52"/>
      <c r="H230" s="37"/>
      <c r="I230" s="19">
        <f t="shared" si="57"/>
        <v>0</v>
      </c>
      <c r="J230" s="19">
        <v>0</v>
      </c>
      <c r="K230" s="19">
        <v>0</v>
      </c>
    </row>
    <row r="231" spans="1:11" s="21" customFormat="1" ht="15" customHeight="1" x14ac:dyDescent="0.25">
      <c r="A231" s="16">
        <v>89</v>
      </c>
      <c r="B231" s="50" t="s">
        <v>12</v>
      </c>
      <c r="C231" s="51"/>
      <c r="D231" s="51"/>
      <c r="E231" s="51"/>
      <c r="F231" s="51"/>
      <c r="G231" s="52"/>
      <c r="H231" s="16"/>
      <c r="I231" s="19">
        <f t="shared" si="57"/>
        <v>0</v>
      </c>
      <c r="J231" s="19">
        <v>0</v>
      </c>
      <c r="K231" s="19">
        <v>0</v>
      </c>
    </row>
    <row r="232" spans="1:11" s="21" customFormat="1" ht="15" x14ac:dyDescent="0.25">
      <c r="A232" s="16">
        <v>90</v>
      </c>
      <c r="B232" s="50" t="s">
        <v>13</v>
      </c>
      <c r="C232" s="51"/>
      <c r="D232" s="51"/>
      <c r="E232" s="51"/>
      <c r="F232" s="51"/>
      <c r="G232" s="52"/>
      <c r="H232" s="37"/>
      <c r="I232" s="19">
        <f t="shared" si="57"/>
        <v>0</v>
      </c>
      <c r="J232" s="19">
        <v>0</v>
      </c>
      <c r="K232" s="19">
        <v>0</v>
      </c>
    </row>
    <row r="233" spans="1:11" s="21" customFormat="1" ht="30" customHeight="1" x14ac:dyDescent="0.25">
      <c r="A233" s="16">
        <v>91</v>
      </c>
      <c r="B233" s="50" t="s">
        <v>31</v>
      </c>
      <c r="C233" s="51"/>
      <c r="D233" s="51"/>
      <c r="E233" s="51"/>
      <c r="F233" s="51"/>
      <c r="G233" s="52"/>
      <c r="H233" s="16" t="s">
        <v>15</v>
      </c>
      <c r="I233" s="19">
        <f t="shared" si="57"/>
        <v>56655.3</v>
      </c>
      <c r="J233" s="19">
        <f t="shared" ref="J233:K233" si="64">SUM(J234:J236,J240)</f>
        <v>16024.858333333334</v>
      </c>
      <c r="K233" s="19">
        <f t="shared" si="64"/>
        <v>37770.199999999997</v>
      </c>
    </row>
    <row r="234" spans="1:11" s="21" customFormat="1" ht="15" customHeight="1" x14ac:dyDescent="0.25">
      <c r="A234" s="16">
        <v>92</v>
      </c>
      <c r="B234" s="50" t="s">
        <v>9</v>
      </c>
      <c r="C234" s="51"/>
      <c r="D234" s="51"/>
      <c r="E234" s="51"/>
      <c r="F234" s="51"/>
      <c r="G234" s="52"/>
      <c r="H234" s="16"/>
      <c r="I234" s="19">
        <f t="shared" si="57"/>
        <v>0</v>
      </c>
      <c r="J234" s="19">
        <v>0</v>
      </c>
      <c r="K234" s="19">
        <v>0</v>
      </c>
    </row>
    <row r="235" spans="1:11" s="21" customFormat="1" ht="15" customHeight="1" x14ac:dyDescent="0.25">
      <c r="A235" s="16">
        <v>93</v>
      </c>
      <c r="B235" s="50" t="s">
        <v>10</v>
      </c>
      <c r="C235" s="51"/>
      <c r="D235" s="51"/>
      <c r="E235" s="51"/>
      <c r="F235" s="51"/>
      <c r="G235" s="52"/>
      <c r="H235" s="16"/>
      <c r="I235" s="19">
        <f t="shared" si="57"/>
        <v>0</v>
      </c>
      <c r="J235" s="19">
        <v>0</v>
      </c>
      <c r="K235" s="19">
        <v>0</v>
      </c>
    </row>
    <row r="236" spans="1:11" s="21" customFormat="1" ht="15" customHeight="1" x14ac:dyDescent="0.25">
      <c r="A236" s="16">
        <v>94</v>
      </c>
      <c r="B236" s="50" t="s">
        <v>11</v>
      </c>
      <c r="C236" s="51"/>
      <c r="D236" s="51"/>
      <c r="E236" s="51"/>
      <c r="F236" s="51"/>
      <c r="G236" s="52"/>
      <c r="H236" s="16"/>
      <c r="I236" s="19">
        <f t="shared" si="57"/>
        <v>56655.3</v>
      </c>
      <c r="J236" s="19">
        <f t="shared" ref="J236:K236" si="65">SUM(J237:J238)</f>
        <v>16024.858333333334</v>
      </c>
      <c r="K236" s="19">
        <f t="shared" si="65"/>
        <v>37770.199999999997</v>
      </c>
    </row>
    <row r="237" spans="1:11" s="21" customFormat="1" ht="15" customHeight="1" x14ac:dyDescent="0.25">
      <c r="A237" s="16">
        <v>95</v>
      </c>
      <c r="B237" s="76" t="s">
        <v>14</v>
      </c>
      <c r="C237" s="77"/>
      <c r="D237" s="77"/>
      <c r="E237" s="77"/>
      <c r="F237" s="77"/>
      <c r="G237" s="78"/>
      <c r="H237" s="16"/>
      <c r="I237" s="19">
        <f t="shared" si="57"/>
        <v>11166.2</v>
      </c>
      <c r="J237" s="19">
        <f>I237/12*5</f>
        <v>4652.5833333333339</v>
      </c>
      <c r="K237" s="19">
        <f>I237/12*8</f>
        <v>7444.1333333333341</v>
      </c>
    </row>
    <row r="238" spans="1:11" s="21" customFormat="1" ht="15" customHeight="1" x14ac:dyDescent="0.25">
      <c r="A238" s="16">
        <v>96</v>
      </c>
      <c r="B238" s="76" t="s">
        <v>16</v>
      </c>
      <c r="C238" s="77"/>
      <c r="D238" s="77"/>
      <c r="E238" s="77"/>
      <c r="F238" s="77"/>
      <c r="G238" s="78"/>
      <c r="H238" s="16"/>
      <c r="I238" s="19">
        <f t="shared" si="57"/>
        <v>45489.1</v>
      </c>
      <c r="J238" s="19">
        <f>I238/12*3</f>
        <v>11372.275</v>
      </c>
      <c r="K238" s="19">
        <f>I238/12*8</f>
        <v>30326.066666666666</v>
      </c>
    </row>
    <row r="239" spans="1:11" s="21" customFormat="1" ht="15" customHeight="1" x14ac:dyDescent="0.25">
      <c r="A239" s="16">
        <v>97</v>
      </c>
      <c r="B239" s="50" t="s">
        <v>12</v>
      </c>
      <c r="C239" s="51"/>
      <c r="D239" s="51"/>
      <c r="E239" s="51"/>
      <c r="F239" s="51"/>
      <c r="G239" s="52"/>
      <c r="H239" s="16"/>
      <c r="I239" s="19">
        <f t="shared" si="57"/>
        <v>0</v>
      </c>
      <c r="J239" s="19">
        <v>0</v>
      </c>
      <c r="K239" s="19">
        <v>0</v>
      </c>
    </row>
    <row r="240" spans="1:11" s="21" customFormat="1" ht="15" customHeight="1" x14ac:dyDescent="0.25">
      <c r="A240" s="16">
        <v>98</v>
      </c>
      <c r="B240" s="50" t="s">
        <v>13</v>
      </c>
      <c r="C240" s="51"/>
      <c r="D240" s="51"/>
      <c r="E240" s="51"/>
      <c r="F240" s="51"/>
      <c r="G240" s="52"/>
      <c r="H240" s="16"/>
      <c r="I240" s="19">
        <f t="shared" si="57"/>
        <v>0</v>
      </c>
      <c r="J240" s="19">
        <v>0</v>
      </c>
      <c r="K240" s="19">
        <v>0</v>
      </c>
    </row>
  </sheetData>
  <autoFilter ref="A12:L123"/>
  <mergeCells count="125">
    <mergeCell ref="B190:G190"/>
    <mergeCell ref="B224:G224"/>
    <mergeCell ref="B223:G223"/>
    <mergeCell ref="B222:G222"/>
    <mergeCell ref="B191:G191"/>
    <mergeCell ref="B192:G192"/>
    <mergeCell ref="B193:G193"/>
    <mergeCell ref="B194:G194"/>
    <mergeCell ref="B195:G195"/>
    <mergeCell ref="B196:G196"/>
    <mergeCell ref="B197:G197"/>
    <mergeCell ref="B198:G198"/>
    <mergeCell ref="B199:G199"/>
    <mergeCell ref="B203:G203"/>
    <mergeCell ref="B204:G204"/>
    <mergeCell ref="B205:G205"/>
    <mergeCell ref="B206:G206"/>
    <mergeCell ref="B207:G207"/>
    <mergeCell ref="B208:G208"/>
    <mergeCell ref="B213:G213"/>
    <mergeCell ref="B214:G214"/>
    <mergeCell ref="B215:G215"/>
    <mergeCell ref="B216:G216"/>
    <mergeCell ref="B217:G217"/>
    <mergeCell ref="B227:G227"/>
    <mergeCell ref="B226:G226"/>
    <mergeCell ref="B225:G225"/>
    <mergeCell ref="B200:G200"/>
    <mergeCell ref="B201:G201"/>
    <mergeCell ref="B202:G202"/>
    <mergeCell ref="B240:G240"/>
    <mergeCell ref="B239:G239"/>
    <mergeCell ref="B229:G229"/>
    <mergeCell ref="B228:G228"/>
    <mergeCell ref="B221:G221"/>
    <mergeCell ref="B232:G232"/>
    <mergeCell ref="B231:G231"/>
    <mergeCell ref="B230:G230"/>
    <mergeCell ref="B234:G234"/>
    <mergeCell ref="B233:G233"/>
    <mergeCell ref="B238:G238"/>
    <mergeCell ref="B237:G237"/>
    <mergeCell ref="B236:G236"/>
    <mergeCell ref="B235:G235"/>
    <mergeCell ref="B209:G209"/>
    <mergeCell ref="B210:G210"/>
    <mergeCell ref="B211:G211"/>
    <mergeCell ref="B212:G212"/>
    <mergeCell ref="B162:G162"/>
    <mergeCell ref="B161:G161"/>
    <mergeCell ref="B159:G159"/>
    <mergeCell ref="B158:G158"/>
    <mergeCell ref="B170:G170"/>
    <mergeCell ref="B185:G185"/>
    <mergeCell ref="B189:G189"/>
    <mergeCell ref="B188:G188"/>
    <mergeCell ref="B187:G187"/>
    <mergeCell ref="B186:G186"/>
    <mergeCell ref="B184:G184"/>
    <mergeCell ref="B183:G183"/>
    <mergeCell ref="B182:G182"/>
    <mergeCell ref="B181:G181"/>
    <mergeCell ref="B180:G180"/>
    <mergeCell ref="B179:G179"/>
    <mergeCell ref="B178:G178"/>
    <mergeCell ref="B177:G177"/>
    <mergeCell ref="B176:G176"/>
    <mergeCell ref="B175:G175"/>
    <mergeCell ref="B174:G174"/>
    <mergeCell ref="B173:G173"/>
    <mergeCell ref="B172:G172"/>
    <mergeCell ref="B171:G171"/>
    <mergeCell ref="A128:A129"/>
    <mergeCell ref="B155:G155"/>
    <mergeCell ref="B154:G154"/>
    <mergeCell ref="B153:G153"/>
    <mergeCell ref="B152:G152"/>
    <mergeCell ref="B139:G139"/>
    <mergeCell ref="B138:G138"/>
    <mergeCell ref="B137:G137"/>
    <mergeCell ref="B132:G132"/>
    <mergeCell ref="B131:G131"/>
    <mergeCell ref="B130:G130"/>
    <mergeCell ref="B151:G151"/>
    <mergeCell ref="B150:G150"/>
    <mergeCell ref="B149:G149"/>
    <mergeCell ref="B141:G141"/>
    <mergeCell ref="B140:G140"/>
    <mergeCell ref="B148:G148"/>
    <mergeCell ref="B147:G147"/>
    <mergeCell ref="B144:G144"/>
    <mergeCell ref="A124:K124"/>
    <mergeCell ref="A125:K125"/>
    <mergeCell ref="A126:K126"/>
    <mergeCell ref="A7:L7"/>
    <mergeCell ref="A8:L8"/>
    <mergeCell ref="A10:A11"/>
    <mergeCell ref="B10:B11"/>
    <mergeCell ref="C10:C11"/>
    <mergeCell ref="L10:L11"/>
    <mergeCell ref="D10:K10"/>
    <mergeCell ref="B218:G218"/>
    <mergeCell ref="B219:G219"/>
    <mergeCell ref="B220:G220"/>
    <mergeCell ref="B143:G143"/>
    <mergeCell ref="B142:G142"/>
    <mergeCell ref="B146:G146"/>
    <mergeCell ref="B145:G145"/>
    <mergeCell ref="I128:K128"/>
    <mergeCell ref="B136:G136"/>
    <mergeCell ref="B135:G135"/>
    <mergeCell ref="B134:G134"/>
    <mergeCell ref="B133:G133"/>
    <mergeCell ref="H128:H129"/>
    <mergeCell ref="B128:G129"/>
    <mergeCell ref="B157:G157"/>
    <mergeCell ref="B156:G156"/>
    <mergeCell ref="B167:G167"/>
    <mergeCell ref="B166:G166"/>
    <mergeCell ref="B165:G165"/>
    <mergeCell ref="B169:G169"/>
    <mergeCell ref="B168:G168"/>
    <mergeCell ref="B160:G160"/>
    <mergeCell ref="B164:G164"/>
    <mergeCell ref="B163:G163"/>
  </mergeCells>
  <pageMargins left="0.39370078740157483" right="0.39370078740157483" top="1.1811023622047245" bottom="0.47244094488188981" header="0" footer="0"/>
  <pageSetup paperSize="9" scale="75" fitToHeight="0" orientation="landscape" useFirstPageNumber="1" r:id="rId1"/>
  <headerFooter differentFirst="1">
    <oddHeader>&amp;C&amp;"Liberation Serif,обычный"&amp;12&amp;P</oddHeader>
  </headerFooter>
  <rowBreaks count="2" manualBreakCount="2">
    <brk id="81" max="11" man="1"/>
    <brk id="122" max="2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3</vt:lpstr>
      <vt:lpstr>'Раздел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Ващенко Юлия Александровна</cp:lastModifiedBy>
  <cp:lastPrinted>2025-05-19T04:03:34Z</cp:lastPrinted>
  <dcterms:created xsi:type="dcterms:W3CDTF">2020-03-12T05:11:07Z</dcterms:created>
  <dcterms:modified xsi:type="dcterms:W3CDTF">2025-05-19T04:03:49Z</dcterms:modified>
</cp:coreProperties>
</file>